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40" windowWidth="19815" windowHeight="9915"/>
  </bookViews>
  <sheets>
    <sheet name="Rekapitulace stavby" sheetId="1" r:id="rId1"/>
    <sheet name="91 - Elektroinstalace" sheetId="2" r:id="rId2"/>
    <sheet name="Pokyny pro vyplnění" sheetId="3" r:id="rId3"/>
  </sheets>
  <definedNames>
    <definedName name="_xlnm._FilterDatabase" localSheetId="1" hidden="1">'91 - Elektroinstalace'!$C$88:$K$162</definedName>
    <definedName name="_xlnm.Print_Titles" localSheetId="1">'91 - Elektroinstalace'!$88:$88</definedName>
    <definedName name="_xlnm.Print_Titles" localSheetId="0">'Rekapitulace stavby'!$49:$49</definedName>
    <definedName name="_xlnm.Print_Area" localSheetId="1">'91 - Elektroinstalace'!$C$4:$J$36,'91 - Elektroinstalace'!$C$42:$J$70,'91 - Elektroinstalace'!$C$76:$K$162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5725"/>
</workbook>
</file>

<file path=xl/calcChain.xml><?xml version="1.0" encoding="utf-8"?>
<calcChain xmlns="http://schemas.openxmlformats.org/spreadsheetml/2006/main">
  <c r="AY52" i="1"/>
  <c r="AX52"/>
  <c r="BI162" i="2"/>
  <c r="BH162"/>
  <c r="BG162"/>
  <c r="BF162"/>
  <c r="T162"/>
  <c r="R162"/>
  <c r="P162"/>
  <c r="BK162"/>
  <c r="J162"/>
  <c r="BE162" s="1"/>
  <c r="BI161"/>
  <c r="BH161"/>
  <c r="BG161"/>
  <c r="BF161"/>
  <c r="BE161"/>
  <c r="T161"/>
  <c r="R161"/>
  <c r="P161"/>
  <c r="BK161"/>
  <c r="J161"/>
  <c r="BI160"/>
  <c r="BH160"/>
  <c r="BG160"/>
  <c r="BF160"/>
  <c r="BE160"/>
  <c r="T160"/>
  <c r="R160"/>
  <c r="P160"/>
  <c r="BK160"/>
  <c r="J160"/>
  <c r="BI159"/>
  <c r="BH159"/>
  <c r="BG159"/>
  <c r="BF159"/>
  <c r="BE159"/>
  <c r="T159"/>
  <c r="T158" s="1"/>
  <c r="R159"/>
  <c r="R158" s="1"/>
  <c r="P159"/>
  <c r="P158" s="1"/>
  <c r="BK159"/>
  <c r="BK158" s="1"/>
  <c r="J158" s="1"/>
  <c r="J69" s="1"/>
  <c r="J159"/>
  <c r="BI156"/>
  <c r="BH156"/>
  <c r="BG156"/>
  <c r="BF156"/>
  <c r="T156"/>
  <c r="T155" s="1"/>
  <c r="R156"/>
  <c r="R155" s="1"/>
  <c r="P156"/>
  <c r="P155" s="1"/>
  <c r="BK156"/>
  <c r="BK155" s="1"/>
  <c r="J155" s="1"/>
  <c r="J68" s="1"/>
  <c r="J156"/>
  <c r="BE156" s="1"/>
  <c r="BI153"/>
  <c r="BH153"/>
  <c r="BG153"/>
  <c r="BF153"/>
  <c r="BE153"/>
  <c r="T153"/>
  <c r="T152" s="1"/>
  <c r="R153"/>
  <c r="R152" s="1"/>
  <c r="P153"/>
  <c r="P152" s="1"/>
  <c r="BK153"/>
  <c r="BK152" s="1"/>
  <c r="J152" s="1"/>
  <c r="J67" s="1"/>
  <c r="J153"/>
  <c r="BI151"/>
  <c r="BH151"/>
  <c r="BG151"/>
  <c r="BF151"/>
  <c r="T151"/>
  <c r="R151"/>
  <c r="P151"/>
  <c r="BK151"/>
  <c r="J151"/>
  <c r="BE151" s="1"/>
  <c r="BI150"/>
  <c r="BH150"/>
  <c r="BG150"/>
  <c r="BF150"/>
  <c r="T150"/>
  <c r="R150"/>
  <c r="P150"/>
  <c r="BK150"/>
  <c r="J150"/>
  <c r="BE150" s="1"/>
  <c r="BI149"/>
  <c r="BH149"/>
  <c r="BG149"/>
  <c r="BF149"/>
  <c r="T149"/>
  <c r="R149"/>
  <c r="P149"/>
  <c r="BK149"/>
  <c r="J149"/>
  <c r="BE149" s="1"/>
  <c r="BI148"/>
  <c r="BH148"/>
  <c r="BG148"/>
  <c r="BF148"/>
  <c r="BE148"/>
  <c r="T148"/>
  <c r="R148"/>
  <c r="P148"/>
  <c r="BK148"/>
  <c r="J148"/>
  <c r="BI147"/>
  <c r="BH147"/>
  <c r="BG147"/>
  <c r="BF147"/>
  <c r="BE147"/>
  <c r="T147"/>
  <c r="T146" s="1"/>
  <c r="R147"/>
  <c r="R146" s="1"/>
  <c r="P147"/>
  <c r="P146" s="1"/>
  <c r="BK147"/>
  <c r="BK146" s="1"/>
  <c r="J146" s="1"/>
  <c r="J66" s="1"/>
  <c r="J147"/>
  <c r="BI144"/>
  <c r="BH144"/>
  <c r="BG144"/>
  <c r="BF144"/>
  <c r="T144"/>
  <c r="R144"/>
  <c r="P144"/>
  <c r="BK144"/>
  <c r="J144"/>
  <c r="BE144" s="1"/>
  <c r="BI143"/>
  <c r="BH143"/>
  <c r="BG143"/>
  <c r="BF143"/>
  <c r="T143"/>
  <c r="T142" s="1"/>
  <c r="R143"/>
  <c r="R142" s="1"/>
  <c r="P143"/>
  <c r="P142" s="1"/>
  <c r="BK143"/>
  <c r="BK142" s="1"/>
  <c r="J142" s="1"/>
  <c r="J65" s="1"/>
  <c r="J143"/>
  <c r="BE143" s="1"/>
  <c r="BI140"/>
  <c r="BH140"/>
  <c r="BG140"/>
  <c r="BF140"/>
  <c r="BE140"/>
  <c r="T140"/>
  <c r="R140"/>
  <c r="P140"/>
  <c r="BK140"/>
  <c r="J140"/>
  <c r="BI139"/>
  <c r="BH139"/>
  <c r="BG139"/>
  <c r="BF139"/>
  <c r="BE139"/>
  <c r="T139"/>
  <c r="R139"/>
  <c r="P139"/>
  <c r="BK139"/>
  <c r="J139"/>
  <c r="BI138"/>
  <c r="BH138"/>
  <c r="BG138"/>
  <c r="BF138"/>
  <c r="BE138"/>
  <c r="T138"/>
  <c r="R138"/>
  <c r="P138"/>
  <c r="BK138"/>
  <c r="J138"/>
  <c r="BI137"/>
  <c r="BH137"/>
  <c r="BG137"/>
  <c r="BF137"/>
  <c r="BE137"/>
  <c r="T137"/>
  <c r="R137"/>
  <c r="P137"/>
  <c r="BK137"/>
  <c r="J137"/>
  <c r="BI136"/>
  <c r="BH136"/>
  <c r="BG136"/>
  <c r="BF136"/>
  <c r="BE136"/>
  <c r="T136"/>
  <c r="R136"/>
  <c r="P136"/>
  <c r="BK136"/>
  <c r="J136"/>
  <c r="BI135"/>
  <c r="BH135"/>
  <c r="BG135"/>
  <c r="BF135"/>
  <c r="BE135"/>
  <c r="T135"/>
  <c r="R135"/>
  <c r="P135"/>
  <c r="BK135"/>
  <c r="J135"/>
  <c r="BI134"/>
  <c r="BH134"/>
  <c r="BG134"/>
  <c r="BF134"/>
  <c r="BE134"/>
  <c r="T134"/>
  <c r="T133" s="1"/>
  <c r="T132" s="1"/>
  <c r="R134"/>
  <c r="R133" s="1"/>
  <c r="R132" s="1"/>
  <c r="P134"/>
  <c r="P133" s="1"/>
  <c r="P132" s="1"/>
  <c r="BK134"/>
  <c r="BK133" s="1"/>
  <c r="J134"/>
  <c r="BI114"/>
  <c r="BH114"/>
  <c r="BG114"/>
  <c r="BF114"/>
  <c r="BE114"/>
  <c r="T114"/>
  <c r="T113" s="1"/>
  <c r="R114"/>
  <c r="R113" s="1"/>
  <c r="P114"/>
  <c r="P113" s="1"/>
  <c r="BK114"/>
  <c r="BK113" s="1"/>
  <c r="J113" s="1"/>
  <c r="J62" s="1"/>
  <c r="J114"/>
  <c r="BI111"/>
  <c r="BH111"/>
  <c r="BG111"/>
  <c r="BF111"/>
  <c r="T111"/>
  <c r="T110" s="1"/>
  <c r="R111"/>
  <c r="R110" s="1"/>
  <c r="P111"/>
  <c r="P110" s="1"/>
  <c r="BK111"/>
  <c r="BK110" s="1"/>
  <c r="J110" s="1"/>
  <c r="J61" s="1"/>
  <c r="J111"/>
  <c r="BE111" s="1"/>
  <c r="BI109"/>
  <c r="BH109"/>
  <c r="BG109"/>
  <c r="BF109"/>
  <c r="BE109"/>
  <c r="T109"/>
  <c r="R109"/>
  <c r="P109"/>
  <c r="BK109"/>
  <c r="J109"/>
  <c r="BI108"/>
  <c r="BH108"/>
  <c r="BG108"/>
  <c r="BF108"/>
  <c r="BE108"/>
  <c r="T108"/>
  <c r="R108"/>
  <c r="P108"/>
  <c r="BK108"/>
  <c r="J108"/>
  <c r="BI107"/>
  <c r="BH107"/>
  <c r="BG107"/>
  <c r="BF107"/>
  <c r="BE107"/>
  <c r="T107"/>
  <c r="R107"/>
  <c r="P107"/>
  <c r="BK107"/>
  <c r="J107"/>
  <c r="BI106"/>
  <c r="BH106"/>
  <c r="BG106"/>
  <c r="BF106"/>
  <c r="BE106"/>
  <c r="T106"/>
  <c r="R106"/>
  <c r="P106"/>
  <c r="BK106"/>
  <c r="J106"/>
  <c r="BI105"/>
  <c r="BH105"/>
  <c r="BG105"/>
  <c r="BF105"/>
  <c r="BE105"/>
  <c r="T105"/>
  <c r="T104" s="1"/>
  <c r="R105"/>
  <c r="R104" s="1"/>
  <c r="P105"/>
  <c r="P104" s="1"/>
  <c r="BK105"/>
  <c r="BK104" s="1"/>
  <c r="J104" s="1"/>
  <c r="J60" s="1"/>
  <c r="J105"/>
  <c r="BI102"/>
  <c r="BH102"/>
  <c r="BG102"/>
  <c r="BF102"/>
  <c r="T102"/>
  <c r="R102"/>
  <c r="P102"/>
  <c r="BK102"/>
  <c r="J102"/>
  <c r="BE102" s="1"/>
  <c r="BI101"/>
  <c r="BH101"/>
  <c r="BG101"/>
  <c r="BF101"/>
  <c r="T101"/>
  <c r="T100" s="1"/>
  <c r="R101"/>
  <c r="R100" s="1"/>
  <c r="P101"/>
  <c r="P100" s="1"/>
  <c r="BK101"/>
  <c r="BK100" s="1"/>
  <c r="J100" s="1"/>
  <c r="J59" s="1"/>
  <c r="J101"/>
  <c r="BE101" s="1"/>
  <c r="BI98"/>
  <c r="BH98"/>
  <c r="BG98"/>
  <c r="BF98"/>
  <c r="BE98"/>
  <c r="T98"/>
  <c r="R98"/>
  <c r="P98"/>
  <c r="BK98"/>
  <c r="J98"/>
  <c r="BI97"/>
  <c r="BH97"/>
  <c r="BG97"/>
  <c r="BF97"/>
  <c r="BE97"/>
  <c r="T97"/>
  <c r="R97"/>
  <c r="P97"/>
  <c r="BK97"/>
  <c r="J97"/>
  <c r="BI96"/>
  <c r="BH96"/>
  <c r="BG96"/>
  <c r="BF96"/>
  <c r="BE96"/>
  <c r="T96"/>
  <c r="R96"/>
  <c r="P96"/>
  <c r="BK96"/>
  <c r="J96"/>
  <c r="BI95"/>
  <c r="BH95"/>
  <c r="BG95"/>
  <c r="BF95"/>
  <c r="BE95"/>
  <c r="T95"/>
  <c r="R95"/>
  <c r="P95"/>
  <c r="BK95"/>
  <c r="J95"/>
  <c r="BI94"/>
  <c r="BH94"/>
  <c r="BG94"/>
  <c r="BF94"/>
  <c r="BE94"/>
  <c r="T94"/>
  <c r="R94"/>
  <c r="P94"/>
  <c r="BK94"/>
  <c r="J94"/>
  <c r="BI93"/>
  <c r="BH93"/>
  <c r="BG93"/>
  <c r="BF93"/>
  <c r="BE93"/>
  <c r="T93"/>
  <c r="R93"/>
  <c r="P93"/>
  <c r="BK93"/>
  <c r="J93"/>
  <c r="BI92"/>
  <c r="F34" s="1"/>
  <c r="BD52" i="1" s="1"/>
  <c r="BD51" s="1"/>
  <c r="W30" s="1"/>
  <c r="BH92" i="2"/>
  <c r="F33" s="1"/>
  <c r="BC52" i="1" s="1"/>
  <c r="BC51" s="1"/>
  <c r="BG92" i="2"/>
  <c r="F32" s="1"/>
  <c r="BB52" i="1" s="1"/>
  <c r="BB51" s="1"/>
  <c r="BF92" i="2"/>
  <c r="F31" s="1"/>
  <c r="BA52" i="1" s="1"/>
  <c r="BA51" s="1"/>
  <c r="BE92" i="2"/>
  <c r="F30" s="1"/>
  <c r="AZ52" i="1" s="1"/>
  <c r="AZ51" s="1"/>
  <c r="T92" i="2"/>
  <c r="T91" s="1"/>
  <c r="T90" s="1"/>
  <c r="T89" s="1"/>
  <c r="R92"/>
  <c r="R91" s="1"/>
  <c r="R90" s="1"/>
  <c r="R89" s="1"/>
  <c r="P92"/>
  <c r="P91" s="1"/>
  <c r="P90" s="1"/>
  <c r="P89" s="1"/>
  <c r="AU52" i="1" s="1"/>
  <c r="AU51" s="1"/>
  <c r="BK92" i="2"/>
  <c r="BK91" s="1"/>
  <c r="J92"/>
  <c r="F86"/>
  <c r="F83"/>
  <c r="E81"/>
  <c r="E79"/>
  <c r="F49"/>
  <c r="E47"/>
  <c r="J21"/>
  <c r="E21"/>
  <c r="J51" s="1"/>
  <c r="J20"/>
  <c r="J18"/>
  <c r="E18"/>
  <c r="F52" s="1"/>
  <c r="J17"/>
  <c r="J15"/>
  <c r="E15"/>
  <c r="F85" s="1"/>
  <c r="J14"/>
  <c r="J12"/>
  <c r="J83" s="1"/>
  <c r="E7"/>
  <c r="E45" s="1"/>
  <c r="AS51" i="1"/>
  <c r="L47"/>
  <c r="AM46"/>
  <c r="L46"/>
  <c r="AM44"/>
  <c r="L44"/>
  <c r="L42"/>
  <c r="L41"/>
  <c r="J91" i="2" l="1"/>
  <c r="J58" s="1"/>
  <c r="BK90"/>
  <c r="W26" i="1"/>
  <c r="AV51"/>
  <c r="W28"/>
  <c r="AX51"/>
  <c r="W27"/>
  <c r="AW51"/>
  <c r="AK27" s="1"/>
  <c r="W29"/>
  <c r="AY51"/>
  <c r="J133" i="2"/>
  <c r="J64" s="1"/>
  <c r="BK132"/>
  <c r="J132" s="1"/>
  <c r="J63" s="1"/>
  <c r="J49"/>
  <c r="F51"/>
  <c r="J85"/>
  <c r="J30"/>
  <c r="AV52" i="1" s="1"/>
  <c r="AT52" s="1"/>
  <c r="J31" i="2"/>
  <c r="AW52" i="1" s="1"/>
  <c r="AK26" l="1"/>
  <c r="AT51"/>
  <c r="J90" i="2"/>
  <c r="J57" s="1"/>
  <c r="BK89"/>
  <c r="J89" s="1"/>
  <c r="J56" l="1"/>
  <c r="J27"/>
  <c r="J36" l="1"/>
  <c r="AG52" i="1"/>
  <c r="AG51" l="1"/>
  <c r="AN52"/>
  <c r="AK23" l="1"/>
  <c r="AK32" s="1"/>
  <c r="AN51"/>
</calcChain>
</file>

<file path=xl/sharedStrings.xml><?xml version="1.0" encoding="utf-8"?>
<sst xmlns="http://schemas.openxmlformats.org/spreadsheetml/2006/main" count="1530" uniqueCount="445">
  <si>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</si>
  <si>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</si>
  <si>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</si>
  <si>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</si>
  <si>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</si>
  <si>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</si>
  <si>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</si>
  <si>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{92914899-6f5c-41bd-8c4f-92dea975801a}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</si>
  <si>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</si>
  <si>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</si>
  <si>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</si>
  <si>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</si>
  <si>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</si>
  <si>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</si>
  <si>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</si>
  <si>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</si>
  <si>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201716eipc2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</si>
  <si>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</si>
  <si>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</si>
  <si>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U Stadionu PC2</t>
  </si>
  <si>
    <t>KSO:</t>
  </si>
  <si>
    <t/>
  </si>
  <si>
    <t>CC-CZ:</t>
  </si>
  <si>
    <t>Místo:</t>
  </si>
  <si>
    <t xml:space="preserve"> </t>
  </si>
  <si>
    <t>Datum:</t>
  </si>
  <si>
    <t>25. 8. 2017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</si>
  <si>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</si>
  <si>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</si>
  <si>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</si>
  <si>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</si>
  <si>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</si>
  <si>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</si>
  <si>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</si>
  <si>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</si>
  <si>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</si>
  <si>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</si>
  <si>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</si>
  <si>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</si>
  <si>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</si>
  <si>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</si>
  <si>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</si>
  <si>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</si>
  <si>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</si>
  <si>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</si>
  <si>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</si>
  <si>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</si>
  <si>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</si>
  <si>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</si>
  <si>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</si>
  <si>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</si>
  <si>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</si>
  <si>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</si>
  <si>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</si>
  <si>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</si>
  <si>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</si>
  <si>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</si>
  <si>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</si>
  <si>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</si>
  <si>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</si>
  <si>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</si>
  <si>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</si>
  <si>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</si>
  <si>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</si>
  <si>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</si>
  <si>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</si>
  <si>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</si>
  <si>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</si>
  <si>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</si>
  <si>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</si>
  <si>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</si>
  <si>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</si>
  <si>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</si>
  <si>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</si>
  <si>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</si>
  <si>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91</t>
  </si>
  <si>
    <t>Elektroinstalace</t>
  </si>
  <si>
    <t>STA</t>
  </si>
  <si>
    <t>1</t>
  </si>
  <si>
    <t>{49e06f19-cefd-43ee-ab9c-22b906204ab3}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</si>
  <si>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</si>
  <si>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</si>
  <si>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</si>
  <si>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</si>
  <si>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</si>
  <si>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</si>
  <si>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</si>
  <si>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</si>
  <si>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91 - Elektroinstalace</t>
  </si>
  <si>
    <t>Elektromontářní materiál včetně úchytného a pomocného materiálu_x000D_
Kabely včetně vytyčení a protažení v trasách,  ukončení vodičů a označení, úchytného a pomocného materiálu.  Jmenovité napětí = 0,6kV, zkušební napětí = 4kV. Barevné označení dle ČSN IEC 446._x000D_
Svítidla včetně uchycení a světelných zdrojů _x000D_
Rozvaděče budou zahrnovat:_x000D_
- kompletní vnitřní prodrátování vodiči s předepsanou zkratovou odolností včetně  potřebného upevňovacího materiálu_x000D_
- potřebné přístrojové svorkovnice včetně svorek pro nulový a ochranný vodič  _x000D_
- připojení všech příchozích a odchozích vodičů v rozvaděčích a na přístrojích _x000D_
- Na vnitřní straně dveří rozvaděčů budou v ochranném pouzdru kvalitního provedení uloženy výkresy -schema zapojení a popisy pro zvlášní přístroje._x000D_
- Popisy jednotlivých přístrojů, svorek a pod. v rozvaděčích budou provedeny v trvanlivém provedení._x000D_
_x000D_
Délky vodičů jsou stanoveny jen pro určitou orientaci, neboť záleží na skutečně vybrané trase, na způsobu montáže a na ostatních vlivech.</t>
  </si>
  <si>
    <t>REKAPITULACE ČLENĚNÍ SOUPISU PRACÍ</t>
  </si>
  <si>
    <t>Kód dílu - Popis</t>
  </si>
  <si>
    <t>Cena celkem [CZK]</t>
  </si>
  <si>
    <t>Náklady soupisu celkem</t>
  </si>
  <si>
    <t>-1</t>
  </si>
  <si>
    <t>D1 - Materiál</t>
  </si>
  <si>
    <t xml:space="preserve">    D2 - ELEKTROINSTALAČNÍ PŘÍSTROJE</t>
  </si>
  <si>
    <t xml:space="preserve">    D3 - ELEKTROINSTALAČNÍ MATERIÁL</t>
  </si>
  <si>
    <t xml:space="preserve">    D4 - SILOVÉ KABELY A VODIČE</t>
  </si>
  <si>
    <t xml:space="preserve">    D5 - OSVĚTLOVACÍ TĚLESA VČ. ZDROJŮ</t>
  </si>
  <si>
    <t xml:space="preserve">    D6 - ROZVADĚČE SILNOPROUD</t>
  </si>
  <si>
    <t>D1b - Montáž</t>
  </si>
  <si>
    <t xml:space="preserve">    D7 - Ostatní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</si>
  <si>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</si>
  <si>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</si>
  <si>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</si>
  <si>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</si>
  <si>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</si>
  <si>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</si>
  <si>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</si>
  <si>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</si>
  <si>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</si>
  <si>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</si>
  <si>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</si>
  <si>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</si>
  <si>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</si>
  <si>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</si>
  <si>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D1</t>
  </si>
  <si>
    <t>Materiál</t>
  </si>
  <si>
    <t>ROZPOCET</t>
  </si>
  <si>
    <t>D2</t>
  </si>
  <si>
    <t>ELEKTROINSTALAČNÍ PŘÍSTROJE</t>
  </si>
  <si>
    <t>K</t>
  </si>
  <si>
    <t>Pol1</t>
  </si>
  <si>
    <t>X20 - dvojice zásuvek do parapetního žlabu 2*250V,16A,50Hz</t>
  </si>
  <si>
    <t>ks</t>
  </si>
  <si>
    <t>4</t>
  </si>
  <si>
    <t>Pol2</t>
  </si>
  <si>
    <t>X 1 - zásuvka vestaná do parapetního žlabu - 250V,16A,50Hz</t>
  </si>
  <si>
    <t>3</t>
  </si>
  <si>
    <t>Pol3</t>
  </si>
  <si>
    <t>V 3 - přepínač sériový vestavný pod omítku 250V,10A,50Hz</t>
  </si>
  <si>
    <t>6</t>
  </si>
  <si>
    <t>Pol4</t>
  </si>
  <si>
    <t>Přepěťová ochrana stupně T3 do zásuvky</t>
  </si>
  <si>
    <t>8</t>
  </si>
  <si>
    <t>5</t>
  </si>
  <si>
    <t>Pol5</t>
  </si>
  <si>
    <t>el-instalační krabice pod omítku 5P , 400V,16A,50Hz,</t>
  </si>
  <si>
    <t>10</t>
  </si>
  <si>
    <t>Pol6</t>
  </si>
  <si>
    <t>XD2 - datová zásuvka dvojnásobná 2* RJ45</t>
  </si>
  <si>
    <t>12</t>
  </si>
  <si>
    <t>7</t>
  </si>
  <si>
    <t>Pol7</t>
  </si>
  <si>
    <t>XD1 - datová zásuvka jednonásobná RJ45</t>
  </si>
  <si>
    <t>14</t>
  </si>
  <si>
    <t>P</t>
  </si>
  <si>
    <t>Poznámka k položce:
Ostatní elektromontážní materiál určí montážní organizace</t>
  </si>
  <si>
    <t>D3</t>
  </si>
  <si>
    <t>ELEKTROINSTALAČNÍ MATERIÁL</t>
  </si>
  <si>
    <t>Pol8</t>
  </si>
  <si>
    <t>Parapetní nástěnný žlab dvokomorový 160*65</t>
  </si>
  <si>
    <t>m</t>
  </si>
  <si>
    <t>16</t>
  </si>
  <si>
    <t>9</t>
  </si>
  <si>
    <t>Pol9</t>
  </si>
  <si>
    <t>Elektroinstalační lišta plastová 24*22 (LV 24*22)</t>
  </si>
  <si>
    <t>18</t>
  </si>
  <si>
    <t>D4</t>
  </si>
  <si>
    <t>SILOVÉ KABELY A VODIČE</t>
  </si>
  <si>
    <t>Pol10</t>
  </si>
  <si>
    <t>Kabel CYKY 3C*2,5</t>
  </si>
  <si>
    <t>20</t>
  </si>
  <si>
    <t>11</t>
  </si>
  <si>
    <t>Pol11</t>
  </si>
  <si>
    <t>Kabel CYKY 3C*1,5</t>
  </si>
  <si>
    <t>22</t>
  </si>
  <si>
    <t>Pol12</t>
  </si>
  <si>
    <t>Kabel CYKY 5C*1,5</t>
  </si>
  <si>
    <t>24</t>
  </si>
  <si>
    <t>13</t>
  </si>
  <si>
    <t>Pol13</t>
  </si>
  <si>
    <t>Kabel CYKY 3A*1,5</t>
  </si>
  <si>
    <t>26</t>
  </si>
  <si>
    <t>Pol14</t>
  </si>
  <si>
    <t>Sítový kabel CAT 6 (upřesní správce sítě)</t>
  </si>
  <si>
    <t>28</t>
  </si>
  <si>
    <t>D5</t>
  </si>
  <si>
    <t>OSVĚTLOVACÍ TĚLESA VČ. ZDROJŮ</t>
  </si>
  <si>
    <t>Pol15</t>
  </si>
  <si>
    <t>E1 - svítidlo nástropní interiérové LED 44W, , 4810lm, 230V, 50Hz,IP40</t>
  </si>
  <si>
    <t>30</t>
  </si>
  <si>
    <t>D6</t>
  </si>
  <si>
    <t>ROZVADĚČE SILNOPROUD</t>
  </si>
  <si>
    <t>Pol16</t>
  </si>
  <si>
    <t>R PC2 - rozvodnice učebna PC2 (napěť. soustava 3+N+PE stř., 50Hz, 400/230V-TN-S, plast.typová rozvodnice na omítku, vč.přístrojového vybavení, svorek a vnitřního propojení, povrchové úpravy)</t>
  </si>
  <si>
    <t>32</t>
  </si>
  <si>
    <t>Poznámka k položce:
Ostatní elektromontážní materiál včetně propojovacích vodičů a kabelových žlabů  určí výrobce rozvaděče</t>
  </si>
  <si>
    <t>VV</t>
  </si>
  <si>
    <t xml:space="preserve">Náplň : </t>
  </si>
  <si>
    <t>Rozvodnice NA omítku, bílé plast. dveře, 2 řady, 36 modulů - 1ks</t>
  </si>
  <si>
    <t>Vypínač, 3-pól, In=40A - 1ks</t>
  </si>
  <si>
    <t>Svodič přepětí třídy T1+T2 (B+C), 4pól sada pro TN-S - 1ks</t>
  </si>
  <si>
    <t>Chránič Ir=250A, typ AC, 4-pól, Idn=0.03A, In=25A - 1ks</t>
  </si>
  <si>
    <t>Jistič PL7, char B, 1-pólový, Icn=10kA, In=16A - 6ks</t>
  </si>
  <si>
    <t>Jistič PL7, char B, 1-pólový, Icn=10kA, In=6A - 2ks</t>
  </si>
  <si>
    <t>Jistič PL7, char B, 1-pólový, Icn=10kA, In=10A - 1ks</t>
  </si>
  <si>
    <t>Jistič PL7, char C, 1-pólový, Icn=10kA, In=16A - 1ks</t>
  </si>
  <si>
    <t>Svorkovnice ELEKTRO Bečov nad Teplou, 0.75-6 mm2 - 4ks</t>
  </si>
  <si>
    <t>Svorkovnice PE, propojení lištou, ELEKTRO Bečov nad Teplou, 0.75-6mm2 - 1ks</t>
  </si>
  <si>
    <t>Svorkovnice ELEKTRO Bečov nad Teplou, 0.5-4 mm2 - 20ks</t>
  </si>
  <si>
    <t>Svorkovnice PE, propojení lištou, ELEKTRO Bečov nad Teplou, 0.5-4mm2 - 10ks</t>
  </si>
  <si>
    <t xml:space="preserve">Ostatní elektromontážní materiál včetně propojovacích vodičů a kabelových žlabů  určí výrobce rozvaděče </t>
  </si>
  <si>
    <t>D1b</t>
  </si>
  <si>
    <t>Montáž</t>
  </si>
  <si>
    <t>17</t>
  </si>
  <si>
    <t>Pol17</t>
  </si>
  <si>
    <t>34</t>
  </si>
  <si>
    <t>Pol18</t>
  </si>
  <si>
    <t>36</t>
  </si>
  <si>
    <t>19</t>
  </si>
  <si>
    <t>Pol19</t>
  </si>
  <si>
    <t>38</t>
  </si>
  <si>
    <t>Pol20</t>
  </si>
  <si>
    <t>40</t>
  </si>
  <si>
    <t>Pol21</t>
  </si>
  <si>
    <t>42</t>
  </si>
  <si>
    <t>Pol22</t>
  </si>
  <si>
    <t>44</t>
  </si>
  <si>
    <t>23</t>
  </si>
  <si>
    <t>Pol23</t>
  </si>
  <si>
    <t>46</t>
  </si>
  <si>
    <t>Pol24</t>
  </si>
  <si>
    <t>48</t>
  </si>
  <si>
    <t>25</t>
  </si>
  <si>
    <t>Pol25</t>
  </si>
  <si>
    <t>50</t>
  </si>
  <si>
    <t>Pol26</t>
  </si>
  <si>
    <t>52</t>
  </si>
  <si>
    <t>27</t>
  </si>
  <si>
    <t>Pol27</t>
  </si>
  <si>
    <t>54</t>
  </si>
  <si>
    <t>Pol28</t>
  </si>
  <si>
    <t>56</t>
  </si>
  <si>
    <t>29</t>
  </si>
  <si>
    <t>Pol29</t>
  </si>
  <si>
    <t>58</t>
  </si>
  <si>
    <t>Pol30</t>
  </si>
  <si>
    <t>60</t>
  </si>
  <si>
    <t>31</t>
  </si>
  <si>
    <t>Pol31</t>
  </si>
  <si>
    <t>62</t>
  </si>
  <si>
    <t>Pol32</t>
  </si>
  <si>
    <t>64</t>
  </si>
  <si>
    <t>D7</t>
  </si>
  <si>
    <t>Ostatní práce</t>
  </si>
  <si>
    <t>33</t>
  </si>
  <si>
    <t>Pol33</t>
  </si>
  <si>
    <t>Revize silové elektroinstalace</t>
  </si>
  <si>
    <t>66</t>
  </si>
  <si>
    <t>Pol34</t>
  </si>
  <si>
    <t>Demontáž stávající silové elektroinstalace</t>
  </si>
  <si>
    <t>hod</t>
  </si>
  <si>
    <t>68</t>
  </si>
  <si>
    <t>35</t>
  </si>
  <si>
    <t>Pol35</t>
  </si>
  <si>
    <t>Demontáž stávající elektroinstalace počítačové sítě</t>
  </si>
  <si>
    <t>70</t>
  </si>
  <si>
    <t>Pol36</t>
  </si>
  <si>
    <t>Spolupráce správce sítě</t>
  </si>
  <si>
    <t>72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</si>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</sst>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5" t="s">
        <v>16</v>
      </c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  <c r="AP5" s="27"/>
      <c r="AQ5" s="29"/>
      <c r="BE5" s="333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37" t="s">
        <v>19</v>
      </c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6"/>
      <c r="AL6" s="336"/>
      <c r="AM6" s="336"/>
      <c r="AN6" s="336"/>
      <c r="AO6" s="336"/>
      <c r="AP6" s="27"/>
      <c r="AQ6" s="29"/>
      <c r="BE6" s="334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34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34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34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34"/>
      <c r="BS10" s="22" t="s">
        <v>8</v>
      </c>
    </row>
    <row r="11" spans="1:74" ht="18.399999999999999" customHeight="1">
      <c r="B11" s="26"/>
      <c r="C11" s="27"/>
      <c r="D11" s="27"/>
      <c r="E11" s="33" t="s">
        <v>24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29</v>
      </c>
      <c r="AL11" s="27"/>
      <c r="AM11" s="27"/>
      <c r="AN11" s="33" t="s">
        <v>21</v>
      </c>
      <c r="AO11" s="27"/>
      <c r="AP11" s="27"/>
      <c r="AQ11" s="29"/>
      <c r="BE11" s="334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34"/>
      <c r="BS12" s="22" t="s">
        <v>8</v>
      </c>
    </row>
    <row r="13" spans="1:74" ht="14.45" customHeight="1">
      <c r="B13" s="26"/>
      <c r="C13" s="27"/>
      <c r="D13" s="35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31</v>
      </c>
      <c r="AO13" s="27"/>
      <c r="AP13" s="27"/>
      <c r="AQ13" s="29"/>
      <c r="BE13" s="334"/>
      <c r="BS13" s="22" t="s">
        <v>8</v>
      </c>
    </row>
    <row r="14" spans="1:74" ht="15">
      <c r="B14" s="26"/>
      <c r="C14" s="27"/>
      <c r="D14" s="27"/>
      <c r="E14" s="338" t="s">
        <v>31</v>
      </c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5" t="s">
        <v>29</v>
      </c>
      <c r="AL14" s="27"/>
      <c r="AM14" s="27"/>
      <c r="AN14" s="37" t="s">
        <v>31</v>
      </c>
      <c r="AO14" s="27"/>
      <c r="AP14" s="27"/>
      <c r="AQ14" s="29"/>
      <c r="BE14" s="334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34"/>
      <c r="BS15" s="22" t="s">
        <v>6</v>
      </c>
    </row>
    <row r="16" spans="1:74" ht="14.45" customHeight="1">
      <c r="B16" s="26"/>
      <c r="C16" s="27"/>
      <c r="D16" s="35" t="s">
        <v>32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34"/>
      <c r="BS16" s="22" t="s">
        <v>6</v>
      </c>
    </row>
    <row r="17" spans="2:71" ht="18.399999999999999" customHeight="1">
      <c r="B17" s="26"/>
      <c r="C17" s="27"/>
      <c r="D17" s="27"/>
      <c r="E17" s="33" t="s">
        <v>24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29</v>
      </c>
      <c r="AL17" s="27"/>
      <c r="AM17" s="27"/>
      <c r="AN17" s="33" t="s">
        <v>21</v>
      </c>
      <c r="AO17" s="27"/>
      <c r="AP17" s="27"/>
      <c r="AQ17" s="29"/>
      <c r="BE17" s="334"/>
      <c r="BS17" s="22" t="s">
        <v>33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34"/>
      <c r="BS18" s="22" t="s">
        <v>8</v>
      </c>
    </row>
    <row r="19" spans="2:71" ht="14.45" customHeight="1">
      <c r="B19" s="26"/>
      <c r="C19" s="27"/>
      <c r="D19" s="35" t="s">
        <v>34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34"/>
      <c r="BS19" s="22" t="s">
        <v>8</v>
      </c>
    </row>
    <row r="20" spans="2:71" ht="48.75" customHeight="1">
      <c r="B20" s="26"/>
      <c r="C20" s="27"/>
      <c r="D20" s="27"/>
      <c r="E20" s="340" t="s">
        <v>35</v>
      </c>
      <c r="F20" s="340"/>
      <c r="G20" s="340"/>
      <c r="H20" s="340"/>
      <c r="I20" s="340"/>
      <c r="J20" s="340"/>
      <c r="K20" s="340"/>
      <c r="L20" s="340"/>
      <c r="M20" s="340"/>
      <c r="N20" s="340"/>
      <c r="O20" s="340"/>
      <c r="P20" s="340"/>
      <c r="Q20" s="340"/>
      <c r="R20" s="340"/>
      <c r="S20" s="340"/>
      <c r="T20" s="340"/>
      <c r="U20" s="340"/>
      <c r="V20" s="340"/>
      <c r="W20" s="340"/>
      <c r="X20" s="340"/>
      <c r="Y20" s="340"/>
      <c r="Z20" s="340"/>
      <c r="AA20" s="340"/>
      <c r="AB20" s="340"/>
      <c r="AC20" s="340"/>
      <c r="AD20" s="340"/>
      <c r="AE20" s="340"/>
      <c r="AF20" s="340"/>
      <c r="AG20" s="340"/>
      <c r="AH20" s="340"/>
      <c r="AI20" s="340"/>
      <c r="AJ20" s="340"/>
      <c r="AK20" s="340"/>
      <c r="AL20" s="340"/>
      <c r="AM20" s="340"/>
      <c r="AN20" s="340"/>
      <c r="AO20" s="27"/>
      <c r="AP20" s="27"/>
      <c r="AQ20" s="29"/>
      <c r="BE20" s="334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34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34"/>
    </row>
    <row r="23" spans="2:71" s="1" customFormat="1" ht="25.9" customHeight="1">
      <c r="B23" s="39"/>
      <c r="C23" s="40"/>
      <c r="D23" s="41" t="s">
        <v>36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41">
        <f>ROUND(AG51,2)</f>
        <v>0</v>
      </c>
      <c r="AL23" s="342"/>
      <c r="AM23" s="342"/>
      <c r="AN23" s="342"/>
      <c r="AO23" s="342"/>
      <c r="AP23" s="40"/>
      <c r="AQ23" s="43"/>
      <c r="BE23" s="334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34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43" t="s">
        <v>37</v>
      </c>
      <c r="M25" s="343"/>
      <c r="N25" s="343"/>
      <c r="O25" s="343"/>
      <c r="P25" s="40"/>
      <c r="Q25" s="40"/>
      <c r="R25" s="40"/>
      <c r="S25" s="40"/>
      <c r="T25" s="40"/>
      <c r="U25" s="40"/>
      <c r="V25" s="40"/>
      <c r="W25" s="343" t="s">
        <v>38</v>
      </c>
      <c r="X25" s="343"/>
      <c r="Y25" s="343"/>
      <c r="Z25" s="343"/>
      <c r="AA25" s="343"/>
      <c r="AB25" s="343"/>
      <c r="AC25" s="343"/>
      <c r="AD25" s="343"/>
      <c r="AE25" s="343"/>
      <c r="AF25" s="40"/>
      <c r="AG25" s="40"/>
      <c r="AH25" s="40"/>
      <c r="AI25" s="40"/>
      <c r="AJ25" s="40"/>
      <c r="AK25" s="343" t="s">
        <v>39</v>
      </c>
      <c r="AL25" s="343"/>
      <c r="AM25" s="343"/>
      <c r="AN25" s="343"/>
      <c r="AO25" s="343"/>
      <c r="AP25" s="40"/>
      <c r="AQ25" s="43"/>
      <c r="BE25" s="334"/>
    </row>
    <row r="26" spans="2:71" s="2" customFormat="1" ht="14.45" customHeight="1">
      <c r="B26" s="45"/>
      <c r="C26" s="46"/>
      <c r="D26" s="47" t="s">
        <v>40</v>
      </c>
      <c r="E26" s="46"/>
      <c r="F26" s="47" t="s">
        <v>41</v>
      </c>
      <c r="G26" s="46"/>
      <c r="H26" s="46"/>
      <c r="I26" s="46"/>
      <c r="J26" s="46"/>
      <c r="K26" s="46"/>
      <c r="L26" s="326">
        <v>0.21</v>
      </c>
      <c r="M26" s="327"/>
      <c r="N26" s="327"/>
      <c r="O26" s="327"/>
      <c r="P26" s="46"/>
      <c r="Q26" s="46"/>
      <c r="R26" s="46"/>
      <c r="S26" s="46"/>
      <c r="T26" s="46"/>
      <c r="U26" s="46"/>
      <c r="V26" s="46"/>
      <c r="W26" s="328">
        <f>ROUND(AZ51,2)</f>
        <v>0</v>
      </c>
      <c r="X26" s="327"/>
      <c r="Y26" s="327"/>
      <c r="Z26" s="327"/>
      <c r="AA26" s="327"/>
      <c r="AB26" s="327"/>
      <c r="AC26" s="327"/>
      <c r="AD26" s="327"/>
      <c r="AE26" s="327"/>
      <c r="AF26" s="46"/>
      <c r="AG26" s="46"/>
      <c r="AH26" s="46"/>
      <c r="AI26" s="46"/>
      <c r="AJ26" s="46"/>
      <c r="AK26" s="328">
        <f>ROUND(AV51,2)</f>
        <v>0</v>
      </c>
      <c r="AL26" s="327"/>
      <c r="AM26" s="327"/>
      <c r="AN26" s="327"/>
      <c r="AO26" s="327"/>
      <c r="AP26" s="46"/>
      <c r="AQ26" s="48"/>
      <c r="BE26" s="334"/>
    </row>
    <row r="27" spans="2:71" s="2" customFormat="1" ht="14.45" customHeight="1">
      <c r="B27" s="45"/>
      <c r="C27" s="46"/>
      <c r="D27" s="46"/>
      <c r="E27" s="46"/>
      <c r="F27" s="47" t="s">
        <v>42</v>
      </c>
      <c r="G27" s="46"/>
      <c r="H27" s="46"/>
      <c r="I27" s="46"/>
      <c r="J27" s="46"/>
      <c r="K27" s="46"/>
      <c r="L27" s="326">
        <v>0.15</v>
      </c>
      <c r="M27" s="327"/>
      <c r="N27" s="327"/>
      <c r="O27" s="327"/>
      <c r="P27" s="46"/>
      <c r="Q27" s="46"/>
      <c r="R27" s="46"/>
      <c r="S27" s="46"/>
      <c r="T27" s="46"/>
      <c r="U27" s="46"/>
      <c r="V27" s="46"/>
      <c r="W27" s="328">
        <f>ROUND(BA51,2)</f>
        <v>0</v>
      </c>
      <c r="X27" s="327"/>
      <c r="Y27" s="327"/>
      <c r="Z27" s="327"/>
      <c r="AA27" s="327"/>
      <c r="AB27" s="327"/>
      <c r="AC27" s="327"/>
      <c r="AD27" s="327"/>
      <c r="AE27" s="327"/>
      <c r="AF27" s="46"/>
      <c r="AG27" s="46"/>
      <c r="AH27" s="46"/>
      <c r="AI27" s="46"/>
      <c r="AJ27" s="46"/>
      <c r="AK27" s="328">
        <f>ROUND(AW51,2)</f>
        <v>0</v>
      </c>
      <c r="AL27" s="327"/>
      <c r="AM27" s="327"/>
      <c r="AN27" s="327"/>
      <c r="AO27" s="327"/>
      <c r="AP27" s="46"/>
      <c r="AQ27" s="48"/>
      <c r="BE27" s="334"/>
    </row>
    <row r="28" spans="2:71" s="2" customFormat="1" ht="14.45" hidden="1" customHeight="1">
      <c r="B28" s="45"/>
      <c r="C28" s="46"/>
      <c r="D28" s="46"/>
      <c r="E28" s="46"/>
      <c r="F28" s="47" t="s">
        <v>43</v>
      </c>
      <c r="G28" s="46"/>
      <c r="H28" s="46"/>
      <c r="I28" s="46"/>
      <c r="J28" s="46"/>
      <c r="K28" s="46"/>
      <c r="L28" s="326">
        <v>0.21</v>
      </c>
      <c r="M28" s="327"/>
      <c r="N28" s="327"/>
      <c r="O28" s="327"/>
      <c r="P28" s="46"/>
      <c r="Q28" s="46"/>
      <c r="R28" s="46"/>
      <c r="S28" s="46"/>
      <c r="T28" s="46"/>
      <c r="U28" s="46"/>
      <c r="V28" s="46"/>
      <c r="W28" s="328">
        <f>ROUND(BB51,2)</f>
        <v>0</v>
      </c>
      <c r="X28" s="327"/>
      <c r="Y28" s="327"/>
      <c r="Z28" s="327"/>
      <c r="AA28" s="327"/>
      <c r="AB28" s="327"/>
      <c r="AC28" s="327"/>
      <c r="AD28" s="327"/>
      <c r="AE28" s="327"/>
      <c r="AF28" s="46"/>
      <c r="AG28" s="46"/>
      <c r="AH28" s="46"/>
      <c r="AI28" s="46"/>
      <c r="AJ28" s="46"/>
      <c r="AK28" s="328">
        <v>0</v>
      </c>
      <c r="AL28" s="327"/>
      <c r="AM28" s="327"/>
      <c r="AN28" s="327"/>
      <c r="AO28" s="327"/>
      <c r="AP28" s="46"/>
      <c r="AQ28" s="48"/>
      <c r="BE28" s="334"/>
    </row>
    <row r="29" spans="2:71" s="2" customFormat="1" ht="14.45" hidden="1" customHeight="1">
      <c r="B29" s="45"/>
      <c r="C29" s="46"/>
      <c r="D29" s="46"/>
      <c r="E29" s="46"/>
      <c r="F29" s="47" t="s">
        <v>44</v>
      </c>
      <c r="G29" s="46"/>
      <c r="H29" s="46"/>
      <c r="I29" s="46"/>
      <c r="J29" s="46"/>
      <c r="K29" s="46"/>
      <c r="L29" s="326">
        <v>0.15</v>
      </c>
      <c r="M29" s="327"/>
      <c r="N29" s="327"/>
      <c r="O29" s="327"/>
      <c r="P29" s="46"/>
      <c r="Q29" s="46"/>
      <c r="R29" s="46"/>
      <c r="S29" s="46"/>
      <c r="T29" s="46"/>
      <c r="U29" s="46"/>
      <c r="V29" s="46"/>
      <c r="W29" s="328">
        <f>ROUND(BC51,2)</f>
        <v>0</v>
      </c>
      <c r="X29" s="327"/>
      <c r="Y29" s="327"/>
      <c r="Z29" s="327"/>
      <c r="AA29" s="327"/>
      <c r="AB29" s="327"/>
      <c r="AC29" s="327"/>
      <c r="AD29" s="327"/>
      <c r="AE29" s="327"/>
      <c r="AF29" s="46"/>
      <c r="AG29" s="46"/>
      <c r="AH29" s="46"/>
      <c r="AI29" s="46"/>
      <c r="AJ29" s="46"/>
      <c r="AK29" s="328">
        <v>0</v>
      </c>
      <c r="AL29" s="327"/>
      <c r="AM29" s="327"/>
      <c r="AN29" s="327"/>
      <c r="AO29" s="327"/>
      <c r="AP29" s="46"/>
      <c r="AQ29" s="48"/>
      <c r="BE29" s="334"/>
    </row>
    <row r="30" spans="2:71" s="2" customFormat="1" ht="14.45" hidden="1" customHeight="1">
      <c r="B30" s="45"/>
      <c r="C30" s="46"/>
      <c r="D30" s="46"/>
      <c r="E30" s="46"/>
      <c r="F30" s="47" t="s">
        <v>45</v>
      </c>
      <c r="G30" s="46"/>
      <c r="H30" s="46"/>
      <c r="I30" s="46"/>
      <c r="J30" s="46"/>
      <c r="K30" s="46"/>
      <c r="L30" s="326">
        <v>0</v>
      </c>
      <c r="M30" s="327"/>
      <c r="N30" s="327"/>
      <c r="O30" s="327"/>
      <c r="P30" s="46"/>
      <c r="Q30" s="46"/>
      <c r="R30" s="46"/>
      <c r="S30" s="46"/>
      <c r="T30" s="46"/>
      <c r="U30" s="46"/>
      <c r="V30" s="46"/>
      <c r="W30" s="328">
        <f>ROUND(BD51,2)</f>
        <v>0</v>
      </c>
      <c r="X30" s="327"/>
      <c r="Y30" s="327"/>
      <c r="Z30" s="327"/>
      <c r="AA30" s="327"/>
      <c r="AB30" s="327"/>
      <c r="AC30" s="327"/>
      <c r="AD30" s="327"/>
      <c r="AE30" s="327"/>
      <c r="AF30" s="46"/>
      <c r="AG30" s="46"/>
      <c r="AH30" s="46"/>
      <c r="AI30" s="46"/>
      <c r="AJ30" s="46"/>
      <c r="AK30" s="328">
        <v>0</v>
      </c>
      <c r="AL30" s="327"/>
      <c r="AM30" s="327"/>
      <c r="AN30" s="327"/>
      <c r="AO30" s="327"/>
      <c r="AP30" s="46"/>
      <c r="AQ30" s="48"/>
      <c r="BE30" s="334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34"/>
    </row>
    <row r="32" spans="2:71" s="1" customFormat="1" ht="25.9" customHeight="1">
      <c r="B32" s="39"/>
      <c r="C32" s="49"/>
      <c r="D32" s="50" t="s">
        <v>46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47</v>
      </c>
      <c r="U32" s="51"/>
      <c r="V32" s="51"/>
      <c r="W32" s="51"/>
      <c r="X32" s="329" t="s">
        <v>48</v>
      </c>
      <c r="Y32" s="330"/>
      <c r="Z32" s="330"/>
      <c r="AA32" s="330"/>
      <c r="AB32" s="330"/>
      <c r="AC32" s="51"/>
      <c r="AD32" s="51"/>
      <c r="AE32" s="51"/>
      <c r="AF32" s="51"/>
      <c r="AG32" s="51"/>
      <c r="AH32" s="51"/>
      <c r="AI32" s="51"/>
      <c r="AJ32" s="51"/>
      <c r="AK32" s="331">
        <f>SUM(AK23:AK30)</f>
        <v>0</v>
      </c>
      <c r="AL32" s="330"/>
      <c r="AM32" s="330"/>
      <c r="AN32" s="330"/>
      <c r="AO32" s="332"/>
      <c r="AP32" s="49"/>
      <c r="AQ32" s="53"/>
      <c r="BE32" s="334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49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201716eipc2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12" t="str">
        <f>K6</f>
        <v>ZŠ U Stadionu PC2</v>
      </c>
      <c r="M42" s="313"/>
      <c r="N42" s="313"/>
      <c r="O42" s="313"/>
      <c r="P42" s="313"/>
      <c r="Q42" s="313"/>
      <c r="R42" s="313"/>
      <c r="S42" s="313"/>
      <c r="T42" s="313"/>
      <c r="U42" s="313"/>
      <c r="V42" s="313"/>
      <c r="W42" s="313"/>
      <c r="X42" s="313"/>
      <c r="Y42" s="313"/>
      <c r="Z42" s="313"/>
      <c r="AA42" s="313"/>
      <c r="AB42" s="313"/>
      <c r="AC42" s="313"/>
      <c r="AD42" s="313"/>
      <c r="AE42" s="313"/>
      <c r="AF42" s="313"/>
      <c r="AG42" s="313"/>
      <c r="AH42" s="313"/>
      <c r="AI42" s="313"/>
      <c r="AJ42" s="313"/>
      <c r="AK42" s="313"/>
      <c r="AL42" s="313"/>
      <c r="AM42" s="313"/>
      <c r="AN42" s="313"/>
      <c r="AO42" s="313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14" t="str">
        <f>IF(AN8= "","",AN8)</f>
        <v>25. 8. 2017</v>
      </c>
      <c r="AN44" s="314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 xml:space="preserve"> 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32</v>
      </c>
      <c r="AJ46" s="61"/>
      <c r="AK46" s="61"/>
      <c r="AL46" s="61"/>
      <c r="AM46" s="315" t="str">
        <f>IF(E17="","",E17)</f>
        <v xml:space="preserve"> </v>
      </c>
      <c r="AN46" s="315"/>
      <c r="AO46" s="315"/>
      <c r="AP46" s="315"/>
      <c r="AQ46" s="61"/>
      <c r="AR46" s="59"/>
      <c r="AS46" s="316" t="s">
        <v>50</v>
      </c>
      <c r="AT46" s="317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30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18"/>
      <c r="AT47" s="319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20"/>
      <c r="AT48" s="321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22" t="s">
        <v>51</v>
      </c>
      <c r="D49" s="323"/>
      <c r="E49" s="323"/>
      <c r="F49" s="323"/>
      <c r="G49" s="323"/>
      <c r="H49" s="77"/>
      <c r="I49" s="324" t="s">
        <v>52</v>
      </c>
      <c r="J49" s="323"/>
      <c r="K49" s="323"/>
      <c r="L49" s="323"/>
      <c r="M49" s="323"/>
      <c r="N49" s="323"/>
      <c r="O49" s="323"/>
      <c r="P49" s="323"/>
      <c r="Q49" s="323"/>
      <c r="R49" s="323"/>
      <c r="S49" s="323"/>
      <c r="T49" s="323"/>
      <c r="U49" s="323"/>
      <c r="V49" s="323"/>
      <c r="W49" s="323"/>
      <c r="X49" s="323"/>
      <c r="Y49" s="323"/>
      <c r="Z49" s="323"/>
      <c r="AA49" s="323"/>
      <c r="AB49" s="323"/>
      <c r="AC49" s="323"/>
      <c r="AD49" s="323"/>
      <c r="AE49" s="323"/>
      <c r="AF49" s="323"/>
      <c r="AG49" s="325" t="s">
        <v>53</v>
      </c>
      <c r="AH49" s="323"/>
      <c r="AI49" s="323"/>
      <c r="AJ49" s="323"/>
      <c r="AK49" s="323"/>
      <c r="AL49" s="323"/>
      <c r="AM49" s="323"/>
      <c r="AN49" s="324" t="s">
        <v>54</v>
      </c>
      <c r="AO49" s="323"/>
      <c r="AP49" s="323"/>
      <c r="AQ49" s="78" t="s">
        <v>55</v>
      </c>
      <c r="AR49" s="59"/>
      <c r="AS49" s="79" t="s">
        <v>56</v>
      </c>
      <c r="AT49" s="80" t="s">
        <v>57</v>
      </c>
      <c r="AU49" s="80" t="s">
        <v>58</v>
      </c>
      <c r="AV49" s="80" t="s">
        <v>59</v>
      </c>
      <c r="AW49" s="80" t="s">
        <v>60</v>
      </c>
      <c r="AX49" s="80" t="s">
        <v>61</v>
      </c>
      <c r="AY49" s="80" t="s">
        <v>62</v>
      </c>
      <c r="AZ49" s="80" t="s">
        <v>63</v>
      </c>
      <c r="BA49" s="80" t="s">
        <v>64</v>
      </c>
      <c r="BB49" s="80" t="s">
        <v>65</v>
      </c>
      <c r="BC49" s="80" t="s">
        <v>66</v>
      </c>
      <c r="BD49" s="81" t="s">
        <v>67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68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10">
        <f>ROUND(AG52,2)</f>
        <v>0</v>
      </c>
      <c r="AH51" s="310"/>
      <c r="AI51" s="310"/>
      <c r="AJ51" s="310"/>
      <c r="AK51" s="310"/>
      <c r="AL51" s="310"/>
      <c r="AM51" s="310"/>
      <c r="AN51" s="311">
        <f>SUM(AG51,AT51)</f>
        <v>0</v>
      </c>
      <c r="AO51" s="311"/>
      <c r="AP51" s="311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ROUND(AZ52,2)</f>
        <v>0</v>
      </c>
      <c r="BA51" s="89">
        <f>ROUND(BA52,2)</f>
        <v>0</v>
      </c>
      <c r="BB51" s="89">
        <f>ROUND(BB52,2)</f>
        <v>0</v>
      </c>
      <c r="BC51" s="89">
        <f>ROUND(BC52,2)</f>
        <v>0</v>
      </c>
      <c r="BD51" s="91">
        <f>ROUND(BD52,2)</f>
        <v>0</v>
      </c>
      <c r="BS51" s="92" t="s">
        <v>69</v>
      </c>
      <c r="BT51" s="92" t="s">
        <v>70</v>
      </c>
      <c r="BU51" s="93" t="s">
        <v>71</v>
      </c>
      <c r="BV51" s="92" t="s">
        <v>72</v>
      </c>
      <c r="BW51" s="92" t="s">
        <v>7</v>
      </c>
      <c r="BX51" s="92" t="s">
        <v>73</v>
      </c>
      <c r="CL51" s="92" t="s">
        <v>21</v>
      </c>
    </row>
    <row r="52" spans="1:91" s="5" customFormat="1" ht="22.5" customHeight="1">
      <c r="A52" s="94" t="s">
        <v>74</v>
      </c>
      <c r="B52" s="95"/>
      <c r="C52" s="96"/>
      <c r="D52" s="309" t="s">
        <v>75</v>
      </c>
      <c r="E52" s="309"/>
      <c r="F52" s="309"/>
      <c r="G52" s="309"/>
      <c r="H52" s="309"/>
      <c r="I52" s="97"/>
      <c r="J52" s="309" t="s">
        <v>76</v>
      </c>
      <c r="K52" s="309"/>
      <c r="L52" s="309"/>
      <c r="M52" s="309"/>
      <c r="N52" s="309"/>
      <c r="O52" s="309"/>
      <c r="P52" s="309"/>
      <c r="Q52" s="309"/>
      <c r="R52" s="309"/>
      <c r="S52" s="309"/>
      <c r="T52" s="309"/>
      <c r="U52" s="309"/>
      <c r="V52" s="309"/>
      <c r="W52" s="309"/>
      <c r="X52" s="309"/>
      <c r="Y52" s="309"/>
      <c r="Z52" s="309"/>
      <c r="AA52" s="309"/>
      <c r="AB52" s="309"/>
      <c r="AC52" s="309"/>
      <c r="AD52" s="309"/>
      <c r="AE52" s="309"/>
      <c r="AF52" s="309"/>
      <c r="AG52" s="307">
        <f>'91 - Elektroinstalace'!J27</f>
        <v>0</v>
      </c>
      <c r="AH52" s="308"/>
      <c r="AI52" s="308"/>
      <c r="AJ52" s="308"/>
      <c r="AK52" s="308"/>
      <c r="AL52" s="308"/>
      <c r="AM52" s="308"/>
      <c r="AN52" s="307">
        <f>SUM(AG52,AT52)</f>
        <v>0</v>
      </c>
      <c r="AO52" s="308"/>
      <c r="AP52" s="308"/>
      <c r="AQ52" s="98" t="s">
        <v>77</v>
      </c>
      <c r="AR52" s="99"/>
      <c r="AS52" s="100">
        <v>0</v>
      </c>
      <c r="AT52" s="101">
        <f>ROUND(SUM(AV52:AW52),2)</f>
        <v>0</v>
      </c>
      <c r="AU52" s="102">
        <f>'91 - Elektroinstalace'!P89</f>
        <v>0</v>
      </c>
      <c r="AV52" s="101">
        <f>'91 - Elektroinstalace'!J30</f>
        <v>0</v>
      </c>
      <c r="AW52" s="101">
        <f>'91 - Elektroinstalace'!J31</f>
        <v>0</v>
      </c>
      <c r="AX52" s="101">
        <f>'91 - Elektroinstalace'!J32</f>
        <v>0</v>
      </c>
      <c r="AY52" s="101">
        <f>'91 - Elektroinstalace'!J33</f>
        <v>0</v>
      </c>
      <c r="AZ52" s="101">
        <f>'91 - Elektroinstalace'!F30</f>
        <v>0</v>
      </c>
      <c r="BA52" s="101">
        <f>'91 - Elektroinstalace'!F31</f>
        <v>0</v>
      </c>
      <c r="BB52" s="101">
        <f>'91 - Elektroinstalace'!F32</f>
        <v>0</v>
      </c>
      <c r="BC52" s="101">
        <f>'91 - Elektroinstalace'!F33</f>
        <v>0</v>
      </c>
      <c r="BD52" s="103">
        <f>'91 - Elektroinstalace'!F34</f>
        <v>0</v>
      </c>
      <c r="BT52" s="104" t="s">
        <v>78</v>
      </c>
      <c r="BV52" s="104" t="s">
        <v>72</v>
      </c>
      <c r="BW52" s="104" t="s">
        <v>79</v>
      </c>
      <c r="BX52" s="104" t="s">
        <v>7</v>
      </c>
      <c r="CL52" s="104" t="s">
        <v>21</v>
      </c>
      <c r="CM52" s="104" t="s">
        <v>80</v>
      </c>
    </row>
    <row r="53" spans="1:91" s="1" customFormat="1" ht="30" customHeight="1">
      <c r="B53" s="39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59"/>
    </row>
    <row r="54" spans="1:91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9"/>
    </row>
  </sheetData>
  <sheetProtection password="CC35" sheet="1" objects="1" scenarios="1" formatCells="0" formatColumns="0" formatRows="0" sort="0" autoFilter="0"/>
  <mergeCells count="41">
    <mergeCell ref="W27:AE27"/>
    <mergeCell ref="AK27:AO27"/>
    <mergeCell ref="L28: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AK32:AO32"/>
    <mergeCell ref="W28:AE28"/>
    <mergeCell ref="AK28:AO28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display="1) Rekapitulace stavby"/>
    <hyperlink ref="W1:AI1" location="C51" display="2) Rekapitulace objektů stavby a soupisů prací"/>
    <hyperlink ref="A52" location="'91 - Elektroinstalace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6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6"/>
      <c r="C1" s="106"/>
      <c r="D1" s="107" t="s">
        <v>1</v>
      </c>
      <c r="E1" s="106"/>
      <c r="F1" s="108" t="s">
        <v>81</v>
      </c>
      <c r="G1" s="347" t="s">
        <v>82</v>
      </c>
      <c r="H1" s="347"/>
      <c r="I1" s="109"/>
      <c r="J1" s="108" t="s">
        <v>83</v>
      </c>
      <c r="K1" s="107" t="s">
        <v>84</v>
      </c>
      <c r="L1" s="108" t="s">
        <v>85</v>
      </c>
      <c r="M1" s="108"/>
      <c r="N1" s="108"/>
      <c r="O1" s="108"/>
      <c r="P1" s="108"/>
      <c r="Q1" s="108"/>
      <c r="R1" s="108"/>
      <c r="S1" s="108"/>
      <c r="T1" s="108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22" t="s">
        <v>79</v>
      </c>
    </row>
    <row r="3" spans="1:70" ht="6.95" customHeight="1">
      <c r="B3" s="23"/>
      <c r="C3" s="24"/>
      <c r="D3" s="24"/>
      <c r="E3" s="24"/>
      <c r="F3" s="24"/>
      <c r="G3" s="24"/>
      <c r="H3" s="24"/>
      <c r="I3" s="110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86</v>
      </c>
      <c r="E4" s="27"/>
      <c r="F4" s="27"/>
      <c r="G4" s="27"/>
      <c r="H4" s="27"/>
      <c r="I4" s="111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1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1"/>
      <c r="J6" s="27"/>
      <c r="K6" s="29"/>
    </row>
    <row r="7" spans="1:70" ht="22.5" customHeight="1">
      <c r="B7" s="26"/>
      <c r="C7" s="27"/>
      <c r="D7" s="27"/>
      <c r="E7" s="348" t="str">
        <f>'Rekapitulace stavby'!K6</f>
        <v>ZŠ U Stadionu PC2</v>
      </c>
      <c r="F7" s="349"/>
      <c r="G7" s="349"/>
      <c r="H7" s="349"/>
      <c r="I7" s="111"/>
      <c r="J7" s="27"/>
      <c r="K7" s="29"/>
    </row>
    <row r="8" spans="1:70" s="1" customFormat="1" ht="15">
      <c r="B8" s="39"/>
      <c r="C8" s="40"/>
      <c r="D8" s="35" t="s">
        <v>87</v>
      </c>
      <c r="E8" s="40"/>
      <c r="F8" s="40"/>
      <c r="G8" s="40"/>
      <c r="H8" s="40"/>
      <c r="I8" s="112"/>
      <c r="J8" s="40"/>
      <c r="K8" s="43"/>
    </row>
    <row r="9" spans="1:70" s="1" customFormat="1" ht="36.950000000000003" customHeight="1">
      <c r="B9" s="39"/>
      <c r="C9" s="40"/>
      <c r="D9" s="40"/>
      <c r="E9" s="350" t="s">
        <v>88</v>
      </c>
      <c r="F9" s="351"/>
      <c r="G9" s="351"/>
      <c r="H9" s="351"/>
      <c r="I9" s="112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2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3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3" t="s">
        <v>25</v>
      </c>
      <c r="J12" s="114" t="str">
        <f>'Rekapitulace stavby'!AN8</f>
        <v>25. 8. 2017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2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3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3" t="s">
        <v>29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2"/>
      <c r="J16" s="40"/>
      <c r="K16" s="43"/>
    </row>
    <row r="17" spans="2:11" s="1" customFormat="1" ht="14.45" customHeight="1">
      <c r="B17" s="39"/>
      <c r="C17" s="40"/>
      <c r="D17" s="35" t="s">
        <v>30</v>
      </c>
      <c r="E17" s="40"/>
      <c r="F17" s="40"/>
      <c r="G17" s="40"/>
      <c r="H17" s="40"/>
      <c r="I17" s="113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3" t="s">
        <v>29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2"/>
      <c r="J19" s="40"/>
      <c r="K19" s="43"/>
    </row>
    <row r="20" spans="2:11" s="1" customFormat="1" ht="14.45" customHeight="1">
      <c r="B20" s="39"/>
      <c r="C20" s="40"/>
      <c r="D20" s="35" t="s">
        <v>32</v>
      </c>
      <c r="E20" s="40"/>
      <c r="F20" s="40"/>
      <c r="G20" s="40"/>
      <c r="H20" s="40"/>
      <c r="I20" s="113" t="s">
        <v>28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3" t="s">
        <v>29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2"/>
      <c r="J22" s="40"/>
      <c r="K22" s="43"/>
    </row>
    <row r="23" spans="2:11" s="1" customFormat="1" ht="14.45" customHeight="1">
      <c r="B23" s="39"/>
      <c r="C23" s="40"/>
      <c r="D23" s="35" t="s">
        <v>34</v>
      </c>
      <c r="E23" s="40"/>
      <c r="F23" s="40"/>
      <c r="G23" s="40"/>
      <c r="H23" s="40"/>
      <c r="I23" s="112"/>
      <c r="J23" s="40"/>
      <c r="K23" s="43"/>
    </row>
    <row r="24" spans="2:11" s="6" customFormat="1" ht="205.5" customHeight="1">
      <c r="B24" s="115"/>
      <c r="C24" s="116"/>
      <c r="D24" s="116"/>
      <c r="E24" s="340" t="s">
        <v>89</v>
      </c>
      <c r="F24" s="340"/>
      <c r="G24" s="340"/>
      <c r="H24" s="340"/>
      <c r="I24" s="117"/>
      <c r="J24" s="116"/>
      <c r="K24" s="118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2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19"/>
      <c r="J26" s="83"/>
      <c r="K26" s="120"/>
    </row>
    <row r="27" spans="2:11" s="1" customFormat="1" ht="25.35" customHeight="1">
      <c r="B27" s="39"/>
      <c r="C27" s="40"/>
      <c r="D27" s="121" t="s">
        <v>36</v>
      </c>
      <c r="E27" s="40"/>
      <c r="F27" s="40"/>
      <c r="G27" s="40"/>
      <c r="H27" s="40"/>
      <c r="I27" s="112"/>
      <c r="J27" s="122">
        <f>ROUND(J89,2)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19"/>
      <c r="J28" s="83"/>
      <c r="K28" s="120"/>
    </row>
    <row r="29" spans="2:11" s="1" customFormat="1" ht="14.45" customHeight="1">
      <c r="B29" s="39"/>
      <c r="C29" s="40"/>
      <c r="D29" s="40"/>
      <c r="E29" s="40"/>
      <c r="F29" s="44" t="s">
        <v>38</v>
      </c>
      <c r="G29" s="40"/>
      <c r="H29" s="40"/>
      <c r="I29" s="123" t="s">
        <v>37</v>
      </c>
      <c r="J29" s="44" t="s">
        <v>39</v>
      </c>
      <c r="K29" s="43"/>
    </row>
    <row r="30" spans="2:11" s="1" customFormat="1" ht="14.45" customHeight="1">
      <c r="B30" s="39"/>
      <c r="C30" s="40"/>
      <c r="D30" s="47" t="s">
        <v>40</v>
      </c>
      <c r="E30" s="47" t="s">
        <v>41</v>
      </c>
      <c r="F30" s="124">
        <f>ROUND(SUM(BE89:BE162), 2)</f>
        <v>0</v>
      </c>
      <c r="G30" s="40"/>
      <c r="H30" s="40"/>
      <c r="I30" s="125">
        <v>0.21</v>
      </c>
      <c r="J30" s="124">
        <f>ROUND(ROUND((SUM(BE89:BE162)),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42</v>
      </c>
      <c r="F31" s="124">
        <f>ROUND(SUM(BF89:BF162), 2)</f>
        <v>0</v>
      </c>
      <c r="G31" s="40"/>
      <c r="H31" s="40"/>
      <c r="I31" s="125">
        <v>0.15</v>
      </c>
      <c r="J31" s="124">
        <f>ROUND(ROUND((SUM(BF89:BF162)),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43</v>
      </c>
      <c r="F32" s="124">
        <f>ROUND(SUM(BG89:BG162), 2)</f>
        <v>0</v>
      </c>
      <c r="G32" s="40"/>
      <c r="H32" s="40"/>
      <c r="I32" s="125">
        <v>0.21</v>
      </c>
      <c r="J32" s="124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44</v>
      </c>
      <c r="F33" s="124">
        <f>ROUND(SUM(BH89:BH162), 2)</f>
        <v>0</v>
      </c>
      <c r="G33" s="40"/>
      <c r="H33" s="40"/>
      <c r="I33" s="125">
        <v>0.15</v>
      </c>
      <c r="J33" s="124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24">
        <f>ROUND(SUM(BI89:BI162), 2)</f>
        <v>0</v>
      </c>
      <c r="G34" s="40"/>
      <c r="H34" s="40"/>
      <c r="I34" s="125">
        <v>0</v>
      </c>
      <c r="J34" s="124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2"/>
      <c r="J35" s="40"/>
      <c r="K35" s="43"/>
    </row>
    <row r="36" spans="2:11" s="1" customFormat="1" ht="25.35" customHeight="1">
      <c r="B36" s="39"/>
      <c r="C36" s="126"/>
      <c r="D36" s="127" t="s">
        <v>46</v>
      </c>
      <c r="E36" s="77"/>
      <c r="F36" s="77"/>
      <c r="G36" s="128" t="s">
        <v>47</v>
      </c>
      <c r="H36" s="129" t="s">
        <v>48</v>
      </c>
      <c r="I36" s="130"/>
      <c r="J36" s="131">
        <f>SUM(J27:J34)</f>
        <v>0</v>
      </c>
      <c r="K36" s="132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3"/>
      <c r="J37" s="55"/>
      <c r="K37" s="56"/>
    </row>
    <row r="41" spans="2:11" s="1" customFormat="1" ht="6.95" customHeight="1">
      <c r="B41" s="134"/>
      <c r="C41" s="135"/>
      <c r="D41" s="135"/>
      <c r="E41" s="135"/>
      <c r="F41" s="135"/>
      <c r="G41" s="135"/>
      <c r="H41" s="135"/>
      <c r="I41" s="136"/>
      <c r="J41" s="135"/>
      <c r="K41" s="137"/>
    </row>
    <row r="42" spans="2:11" s="1" customFormat="1" ht="36.950000000000003" customHeight="1">
      <c r="B42" s="39"/>
      <c r="C42" s="28" t="s">
        <v>90</v>
      </c>
      <c r="D42" s="40"/>
      <c r="E42" s="40"/>
      <c r="F42" s="40"/>
      <c r="G42" s="40"/>
      <c r="H42" s="40"/>
      <c r="I42" s="112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2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2"/>
      <c r="J44" s="40"/>
      <c r="K44" s="43"/>
    </row>
    <row r="45" spans="2:11" s="1" customFormat="1" ht="22.5" customHeight="1">
      <c r="B45" s="39"/>
      <c r="C45" s="40"/>
      <c r="D45" s="40"/>
      <c r="E45" s="348" t="str">
        <f>E7</f>
        <v>ZŠ U Stadionu PC2</v>
      </c>
      <c r="F45" s="349"/>
      <c r="G45" s="349"/>
      <c r="H45" s="349"/>
      <c r="I45" s="112"/>
      <c r="J45" s="40"/>
      <c r="K45" s="43"/>
    </row>
    <row r="46" spans="2:11" s="1" customFormat="1" ht="14.45" customHeight="1">
      <c r="B46" s="39"/>
      <c r="C46" s="35" t="s">
        <v>87</v>
      </c>
      <c r="D46" s="40"/>
      <c r="E46" s="40"/>
      <c r="F46" s="40"/>
      <c r="G46" s="40"/>
      <c r="H46" s="40"/>
      <c r="I46" s="112"/>
      <c r="J46" s="40"/>
      <c r="K46" s="43"/>
    </row>
    <row r="47" spans="2:11" s="1" customFormat="1" ht="23.25" customHeight="1">
      <c r="B47" s="39"/>
      <c r="C47" s="40"/>
      <c r="D47" s="40"/>
      <c r="E47" s="350" t="str">
        <f>E9</f>
        <v>91 - Elektroinstalace</v>
      </c>
      <c r="F47" s="351"/>
      <c r="G47" s="351"/>
      <c r="H47" s="351"/>
      <c r="I47" s="112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2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 xml:space="preserve"> </v>
      </c>
      <c r="G49" s="40"/>
      <c r="H49" s="40"/>
      <c r="I49" s="113" t="s">
        <v>25</v>
      </c>
      <c r="J49" s="114" t="str">
        <f>IF(J12="","",J12)</f>
        <v>25. 8. 2017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2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 xml:space="preserve"> </v>
      </c>
      <c r="G51" s="40"/>
      <c r="H51" s="40"/>
      <c r="I51" s="113" t="s">
        <v>32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30</v>
      </c>
      <c r="D52" s="40"/>
      <c r="E52" s="40"/>
      <c r="F52" s="33" t="str">
        <f>IF(E18="","",E18)</f>
        <v/>
      </c>
      <c r="G52" s="40"/>
      <c r="H52" s="40"/>
      <c r="I52" s="112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2"/>
      <c r="J53" s="40"/>
      <c r="K53" s="43"/>
    </row>
    <row r="54" spans="2:47" s="1" customFormat="1" ht="29.25" customHeight="1">
      <c r="B54" s="39"/>
      <c r="C54" s="138" t="s">
        <v>91</v>
      </c>
      <c r="D54" s="126"/>
      <c r="E54" s="126"/>
      <c r="F54" s="126"/>
      <c r="G54" s="126"/>
      <c r="H54" s="126"/>
      <c r="I54" s="139"/>
      <c r="J54" s="140" t="s">
        <v>92</v>
      </c>
      <c r="K54" s="14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2"/>
      <c r="J55" s="40"/>
      <c r="K55" s="43"/>
    </row>
    <row r="56" spans="2:47" s="1" customFormat="1" ht="29.25" customHeight="1">
      <c r="B56" s="39"/>
      <c r="C56" s="142" t="s">
        <v>93</v>
      </c>
      <c r="D56" s="40"/>
      <c r="E56" s="40"/>
      <c r="F56" s="40"/>
      <c r="G56" s="40"/>
      <c r="H56" s="40"/>
      <c r="I56" s="112"/>
      <c r="J56" s="122">
        <f>J89</f>
        <v>0</v>
      </c>
      <c r="K56" s="43"/>
      <c r="AU56" s="22" t="s">
        <v>94</v>
      </c>
    </row>
    <row r="57" spans="2:47" s="7" customFormat="1" ht="24.95" customHeight="1">
      <c r="B57" s="143"/>
      <c r="C57" s="144"/>
      <c r="D57" s="145" t="s">
        <v>95</v>
      </c>
      <c r="E57" s="146"/>
      <c r="F57" s="146"/>
      <c r="G57" s="146"/>
      <c r="H57" s="146"/>
      <c r="I57" s="147"/>
      <c r="J57" s="148">
        <f>J90</f>
        <v>0</v>
      </c>
      <c r="K57" s="149"/>
    </row>
    <row r="58" spans="2:47" s="8" customFormat="1" ht="19.899999999999999" customHeight="1">
      <c r="B58" s="150"/>
      <c r="C58" s="151"/>
      <c r="D58" s="152" t="s">
        <v>96</v>
      </c>
      <c r="E58" s="153"/>
      <c r="F58" s="153"/>
      <c r="G58" s="153"/>
      <c r="H58" s="153"/>
      <c r="I58" s="154"/>
      <c r="J58" s="155">
        <f>J91</f>
        <v>0</v>
      </c>
      <c r="K58" s="156"/>
    </row>
    <row r="59" spans="2:47" s="8" customFormat="1" ht="19.899999999999999" customHeight="1">
      <c r="B59" s="150"/>
      <c r="C59" s="151"/>
      <c r="D59" s="152" t="s">
        <v>97</v>
      </c>
      <c r="E59" s="153"/>
      <c r="F59" s="153"/>
      <c r="G59" s="153"/>
      <c r="H59" s="153"/>
      <c r="I59" s="154"/>
      <c r="J59" s="155">
        <f>J100</f>
        <v>0</v>
      </c>
      <c r="K59" s="156"/>
    </row>
    <row r="60" spans="2:47" s="8" customFormat="1" ht="19.899999999999999" customHeight="1">
      <c r="B60" s="150"/>
      <c r="C60" s="151"/>
      <c r="D60" s="152" t="s">
        <v>98</v>
      </c>
      <c r="E60" s="153"/>
      <c r="F60" s="153"/>
      <c r="G60" s="153"/>
      <c r="H60" s="153"/>
      <c r="I60" s="154"/>
      <c r="J60" s="155">
        <f>J104</f>
        <v>0</v>
      </c>
      <c r="K60" s="156"/>
    </row>
    <row r="61" spans="2:47" s="8" customFormat="1" ht="19.899999999999999" customHeight="1">
      <c r="B61" s="150"/>
      <c r="C61" s="151"/>
      <c r="D61" s="152" t="s">
        <v>99</v>
      </c>
      <c r="E61" s="153"/>
      <c r="F61" s="153"/>
      <c r="G61" s="153"/>
      <c r="H61" s="153"/>
      <c r="I61" s="154"/>
      <c r="J61" s="155">
        <f>J110</f>
        <v>0</v>
      </c>
      <c r="K61" s="156"/>
    </row>
    <row r="62" spans="2:47" s="8" customFormat="1" ht="19.899999999999999" customHeight="1">
      <c r="B62" s="150"/>
      <c r="C62" s="151"/>
      <c r="D62" s="152" t="s">
        <v>100</v>
      </c>
      <c r="E62" s="153"/>
      <c r="F62" s="153"/>
      <c r="G62" s="153"/>
      <c r="H62" s="153"/>
      <c r="I62" s="154"/>
      <c r="J62" s="155">
        <f>J113</f>
        <v>0</v>
      </c>
      <c r="K62" s="156"/>
    </row>
    <row r="63" spans="2:47" s="7" customFormat="1" ht="24.95" customHeight="1">
      <c r="B63" s="143"/>
      <c r="C63" s="144"/>
      <c r="D63" s="145" t="s">
        <v>101</v>
      </c>
      <c r="E63" s="146"/>
      <c r="F63" s="146"/>
      <c r="G63" s="146"/>
      <c r="H63" s="146"/>
      <c r="I63" s="147"/>
      <c r="J63" s="148">
        <f>J132</f>
        <v>0</v>
      </c>
      <c r="K63" s="149"/>
    </row>
    <row r="64" spans="2:47" s="8" customFormat="1" ht="19.899999999999999" customHeight="1">
      <c r="B64" s="150"/>
      <c r="C64" s="151"/>
      <c r="D64" s="152" t="s">
        <v>96</v>
      </c>
      <c r="E64" s="153"/>
      <c r="F64" s="153"/>
      <c r="G64" s="153"/>
      <c r="H64" s="153"/>
      <c r="I64" s="154"/>
      <c r="J64" s="155">
        <f>J133</f>
        <v>0</v>
      </c>
      <c r="K64" s="156"/>
    </row>
    <row r="65" spans="2:12" s="8" customFormat="1" ht="19.899999999999999" customHeight="1">
      <c r="B65" s="150"/>
      <c r="C65" s="151"/>
      <c r="D65" s="152" t="s">
        <v>97</v>
      </c>
      <c r="E65" s="153"/>
      <c r="F65" s="153"/>
      <c r="G65" s="153"/>
      <c r="H65" s="153"/>
      <c r="I65" s="154"/>
      <c r="J65" s="155">
        <f>J142</f>
        <v>0</v>
      </c>
      <c r="K65" s="156"/>
    </row>
    <row r="66" spans="2:12" s="8" customFormat="1" ht="19.899999999999999" customHeight="1">
      <c r="B66" s="150"/>
      <c r="C66" s="151"/>
      <c r="D66" s="152" t="s">
        <v>98</v>
      </c>
      <c r="E66" s="153"/>
      <c r="F66" s="153"/>
      <c r="G66" s="153"/>
      <c r="H66" s="153"/>
      <c r="I66" s="154"/>
      <c r="J66" s="155">
        <f>J146</f>
        <v>0</v>
      </c>
      <c r="K66" s="156"/>
    </row>
    <row r="67" spans="2:12" s="8" customFormat="1" ht="19.899999999999999" customHeight="1">
      <c r="B67" s="150"/>
      <c r="C67" s="151"/>
      <c r="D67" s="152" t="s">
        <v>99</v>
      </c>
      <c r="E67" s="153"/>
      <c r="F67" s="153"/>
      <c r="G67" s="153"/>
      <c r="H67" s="153"/>
      <c r="I67" s="154"/>
      <c r="J67" s="155">
        <f>J152</f>
        <v>0</v>
      </c>
      <c r="K67" s="156"/>
    </row>
    <row r="68" spans="2:12" s="8" customFormat="1" ht="19.899999999999999" customHeight="1">
      <c r="B68" s="150"/>
      <c r="C68" s="151"/>
      <c r="D68" s="152" t="s">
        <v>100</v>
      </c>
      <c r="E68" s="153"/>
      <c r="F68" s="153"/>
      <c r="G68" s="153"/>
      <c r="H68" s="153"/>
      <c r="I68" s="154"/>
      <c r="J68" s="155">
        <f>J155</f>
        <v>0</v>
      </c>
      <c r="K68" s="156"/>
    </row>
    <row r="69" spans="2:12" s="8" customFormat="1" ht="19.899999999999999" customHeight="1">
      <c r="B69" s="150"/>
      <c r="C69" s="151"/>
      <c r="D69" s="152" t="s">
        <v>102</v>
      </c>
      <c r="E69" s="153"/>
      <c r="F69" s="153"/>
      <c r="G69" s="153"/>
      <c r="H69" s="153"/>
      <c r="I69" s="154"/>
      <c r="J69" s="155">
        <f>J158</f>
        <v>0</v>
      </c>
      <c r="K69" s="156"/>
    </row>
    <row r="70" spans="2:12" s="1" customFormat="1" ht="21.75" customHeight="1">
      <c r="B70" s="39"/>
      <c r="C70" s="40"/>
      <c r="D70" s="40"/>
      <c r="E70" s="40"/>
      <c r="F70" s="40"/>
      <c r="G70" s="40"/>
      <c r="H70" s="40"/>
      <c r="I70" s="112"/>
      <c r="J70" s="40"/>
      <c r="K70" s="43"/>
    </row>
    <row r="71" spans="2:12" s="1" customFormat="1" ht="6.95" customHeight="1">
      <c r="B71" s="54"/>
      <c r="C71" s="55"/>
      <c r="D71" s="55"/>
      <c r="E71" s="55"/>
      <c r="F71" s="55"/>
      <c r="G71" s="55"/>
      <c r="H71" s="55"/>
      <c r="I71" s="133"/>
      <c r="J71" s="55"/>
      <c r="K71" s="56"/>
    </row>
    <row r="75" spans="2:12" s="1" customFormat="1" ht="6.95" customHeight="1">
      <c r="B75" s="57"/>
      <c r="C75" s="58"/>
      <c r="D75" s="58"/>
      <c r="E75" s="58"/>
      <c r="F75" s="58"/>
      <c r="G75" s="58"/>
      <c r="H75" s="58"/>
      <c r="I75" s="136"/>
      <c r="J75" s="58"/>
      <c r="K75" s="58"/>
      <c r="L75" s="59"/>
    </row>
    <row r="76" spans="2:12" s="1" customFormat="1" ht="36.950000000000003" customHeight="1">
      <c r="B76" s="39"/>
      <c r="C76" s="60" t="s">
        <v>103</v>
      </c>
      <c r="D76" s="61"/>
      <c r="E76" s="61"/>
      <c r="F76" s="61"/>
      <c r="G76" s="61"/>
      <c r="H76" s="61"/>
      <c r="I76" s="157"/>
      <c r="J76" s="61"/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57"/>
      <c r="J77" s="61"/>
      <c r="K77" s="61"/>
      <c r="L77" s="59"/>
    </row>
    <row r="78" spans="2:12" s="1" customFormat="1" ht="14.45" customHeight="1">
      <c r="B78" s="39"/>
      <c r="C78" s="63" t="s">
        <v>18</v>
      </c>
      <c r="D78" s="61"/>
      <c r="E78" s="61"/>
      <c r="F78" s="61"/>
      <c r="G78" s="61"/>
      <c r="H78" s="61"/>
      <c r="I78" s="157"/>
      <c r="J78" s="61"/>
      <c r="K78" s="61"/>
      <c r="L78" s="59"/>
    </row>
    <row r="79" spans="2:12" s="1" customFormat="1" ht="22.5" customHeight="1">
      <c r="B79" s="39"/>
      <c r="C79" s="61"/>
      <c r="D79" s="61"/>
      <c r="E79" s="344" t="str">
        <f>E7</f>
        <v>ZŠ U Stadionu PC2</v>
      </c>
      <c r="F79" s="345"/>
      <c r="G79" s="345"/>
      <c r="H79" s="345"/>
      <c r="I79" s="157"/>
      <c r="J79" s="61"/>
      <c r="K79" s="61"/>
      <c r="L79" s="59"/>
    </row>
    <row r="80" spans="2:12" s="1" customFormat="1" ht="14.45" customHeight="1">
      <c r="B80" s="39"/>
      <c r="C80" s="63" t="s">
        <v>87</v>
      </c>
      <c r="D80" s="61"/>
      <c r="E80" s="61"/>
      <c r="F80" s="61"/>
      <c r="G80" s="61"/>
      <c r="H80" s="61"/>
      <c r="I80" s="157"/>
      <c r="J80" s="61"/>
      <c r="K80" s="61"/>
      <c r="L80" s="59"/>
    </row>
    <row r="81" spans="2:65" s="1" customFormat="1" ht="23.25" customHeight="1">
      <c r="B81" s="39"/>
      <c r="C81" s="61"/>
      <c r="D81" s="61"/>
      <c r="E81" s="312" t="str">
        <f>E9</f>
        <v>91 - Elektroinstalace</v>
      </c>
      <c r="F81" s="346"/>
      <c r="G81" s="346"/>
      <c r="H81" s="346"/>
      <c r="I81" s="157"/>
      <c r="J81" s="61"/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57"/>
      <c r="J82" s="61"/>
      <c r="K82" s="61"/>
      <c r="L82" s="59"/>
    </row>
    <row r="83" spans="2:65" s="1" customFormat="1" ht="18" customHeight="1">
      <c r="B83" s="39"/>
      <c r="C83" s="63" t="s">
        <v>23</v>
      </c>
      <c r="D83" s="61"/>
      <c r="E83" s="61"/>
      <c r="F83" s="158" t="str">
        <f>F12</f>
        <v xml:space="preserve"> </v>
      </c>
      <c r="G83" s="61"/>
      <c r="H83" s="61"/>
      <c r="I83" s="159" t="s">
        <v>25</v>
      </c>
      <c r="J83" s="71" t="str">
        <f>IF(J12="","",J12)</f>
        <v>25. 8. 2017</v>
      </c>
      <c r="K83" s="61"/>
      <c r="L83" s="59"/>
    </row>
    <row r="84" spans="2:65" s="1" customFormat="1" ht="6.95" customHeight="1">
      <c r="B84" s="39"/>
      <c r="C84" s="61"/>
      <c r="D84" s="61"/>
      <c r="E84" s="61"/>
      <c r="F84" s="61"/>
      <c r="G84" s="61"/>
      <c r="H84" s="61"/>
      <c r="I84" s="157"/>
      <c r="J84" s="61"/>
      <c r="K84" s="61"/>
      <c r="L84" s="59"/>
    </row>
    <row r="85" spans="2:65" s="1" customFormat="1" ht="15">
      <c r="B85" s="39"/>
      <c r="C85" s="63" t="s">
        <v>27</v>
      </c>
      <c r="D85" s="61"/>
      <c r="E85" s="61"/>
      <c r="F85" s="158" t="str">
        <f>E15</f>
        <v xml:space="preserve"> </v>
      </c>
      <c r="G85" s="61"/>
      <c r="H85" s="61"/>
      <c r="I85" s="159" t="s">
        <v>32</v>
      </c>
      <c r="J85" s="158" t="str">
        <f>E21</f>
        <v xml:space="preserve"> </v>
      </c>
      <c r="K85" s="61"/>
      <c r="L85" s="59"/>
    </row>
    <row r="86" spans="2:65" s="1" customFormat="1" ht="14.45" customHeight="1">
      <c r="B86" s="39"/>
      <c r="C86" s="63" t="s">
        <v>30</v>
      </c>
      <c r="D86" s="61"/>
      <c r="E86" s="61"/>
      <c r="F86" s="158" t="str">
        <f>IF(E18="","",E18)</f>
        <v/>
      </c>
      <c r="G86" s="61"/>
      <c r="H86" s="61"/>
      <c r="I86" s="157"/>
      <c r="J86" s="61"/>
      <c r="K86" s="61"/>
      <c r="L86" s="59"/>
    </row>
    <row r="87" spans="2:65" s="1" customFormat="1" ht="10.35" customHeight="1">
      <c r="B87" s="39"/>
      <c r="C87" s="61"/>
      <c r="D87" s="61"/>
      <c r="E87" s="61"/>
      <c r="F87" s="61"/>
      <c r="G87" s="61"/>
      <c r="H87" s="61"/>
      <c r="I87" s="157"/>
      <c r="J87" s="61"/>
      <c r="K87" s="61"/>
      <c r="L87" s="59"/>
    </row>
    <row r="88" spans="2:65" s="9" customFormat="1" ht="29.25" customHeight="1">
      <c r="B88" s="160"/>
      <c r="C88" s="161" t="s">
        <v>104</v>
      </c>
      <c r="D88" s="162" t="s">
        <v>55</v>
      </c>
      <c r="E88" s="162" t="s">
        <v>51</v>
      </c>
      <c r="F88" s="162" t="s">
        <v>105</v>
      </c>
      <c r="G88" s="162" t="s">
        <v>106</v>
      </c>
      <c r="H88" s="162" t="s">
        <v>107</v>
      </c>
      <c r="I88" s="163" t="s">
        <v>108</v>
      </c>
      <c r="J88" s="162" t="s">
        <v>92</v>
      </c>
      <c r="K88" s="164" t="s">
        <v>109</v>
      </c>
      <c r="L88" s="165"/>
      <c r="M88" s="79" t="s">
        <v>110</v>
      </c>
      <c r="N88" s="80" t="s">
        <v>40</v>
      </c>
      <c r="O88" s="80" t="s">
        <v>111</v>
      </c>
      <c r="P88" s="80" t="s">
        <v>112</v>
      </c>
      <c r="Q88" s="80" t="s">
        <v>113</v>
      </c>
      <c r="R88" s="80" t="s">
        <v>114</v>
      </c>
      <c r="S88" s="80" t="s">
        <v>115</v>
      </c>
      <c r="T88" s="81" t="s">
        <v>116</v>
      </c>
    </row>
    <row r="89" spans="2:65" s="1" customFormat="1" ht="29.25" customHeight="1">
      <c r="B89" s="39"/>
      <c r="C89" s="85" t="s">
        <v>93</v>
      </c>
      <c r="D89" s="61"/>
      <c r="E89" s="61"/>
      <c r="F89" s="61"/>
      <c r="G89" s="61"/>
      <c r="H89" s="61"/>
      <c r="I89" s="157"/>
      <c r="J89" s="166">
        <f>BK89</f>
        <v>0</v>
      </c>
      <c r="K89" s="61"/>
      <c r="L89" s="59"/>
      <c r="M89" s="82"/>
      <c r="N89" s="83"/>
      <c r="O89" s="83"/>
      <c r="P89" s="167">
        <f>P90+P132</f>
        <v>0</v>
      </c>
      <c r="Q89" s="83"/>
      <c r="R89" s="167">
        <f>R90+R132</f>
        <v>0</v>
      </c>
      <c r="S89" s="83"/>
      <c r="T89" s="168">
        <f>T90+T132</f>
        <v>0</v>
      </c>
      <c r="AT89" s="22" t="s">
        <v>69</v>
      </c>
      <c r="AU89" s="22" t="s">
        <v>94</v>
      </c>
      <c r="BK89" s="169">
        <f>BK90+BK132</f>
        <v>0</v>
      </c>
    </row>
    <row r="90" spans="2:65" s="10" customFormat="1" ht="37.35" customHeight="1">
      <c r="B90" s="170"/>
      <c r="C90" s="171"/>
      <c r="D90" s="172" t="s">
        <v>69</v>
      </c>
      <c r="E90" s="173" t="s">
        <v>117</v>
      </c>
      <c r="F90" s="173" t="s">
        <v>118</v>
      </c>
      <c r="G90" s="171"/>
      <c r="H90" s="171"/>
      <c r="I90" s="174"/>
      <c r="J90" s="175">
        <f>BK90</f>
        <v>0</v>
      </c>
      <c r="K90" s="171"/>
      <c r="L90" s="176"/>
      <c r="M90" s="177"/>
      <c r="N90" s="178"/>
      <c r="O90" s="178"/>
      <c r="P90" s="179">
        <f>P91+P100+P104+P110+P113</f>
        <v>0</v>
      </c>
      <c r="Q90" s="178"/>
      <c r="R90" s="179">
        <f>R91+R100+R104+R110+R113</f>
        <v>0</v>
      </c>
      <c r="S90" s="178"/>
      <c r="T90" s="180">
        <f>T91+T100+T104+T110+T113</f>
        <v>0</v>
      </c>
      <c r="AR90" s="181" t="s">
        <v>78</v>
      </c>
      <c r="AT90" s="182" t="s">
        <v>69</v>
      </c>
      <c r="AU90" s="182" t="s">
        <v>70</v>
      </c>
      <c r="AY90" s="181" t="s">
        <v>119</v>
      </c>
      <c r="BK90" s="183">
        <f>BK91+BK100+BK104+BK110+BK113</f>
        <v>0</v>
      </c>
    </row>
    <row r="91" spans="2:65" s="10" customFormat="1" ht="19.899999999999999" customHeight="1">
      <c r="B91" s="170"/>
      <c r="C91" s="171"/>
      <c r="D91" s="184" t="s">
        <v>69</v>
      </c>
      <c r="E91" s="185" t="s">
        <v>120</v>
      </c>
      <c r="F91" s="185" t="s">
        <v>121</v>
      </c>
      <c r="G91" s="171"/>
      <c r="H91" s="171"/>
      <c r="I91" s="174"/>
      <c r="J91" s="186">
        <f>BK91</f>
        <v>0</v>
      </c>
      <c r="K91" s="171"/>
      <c r="L91" s="176"/>
      <c r="M91" s="177"/>
      <c r="N91" s="178"/>
      <c r="O91" s="178"/>
      <c r="P91" s="179">
        <f>SUM(P92:P99)</f>
        <v>0</v>
      </c>
      <c r="Q91" s="178"/>
      <c r="R91" s="179">
        <f>SUM(R92:R99)</f>
        <v>0</v>
      </c>
      <c r="S91" s="178"/>
      <c r="T91" s="180">
        <f>SUM(T92:T99)</f>
        <v>0</v>
      </c>
      <c r="AR91" s="181" t="s">
        <v>78</v>
      </c>
      <c r="AT91" s="182" t="s">
        <v>69</v>
      </c>
      <c r="AU91" s="182" t="s">
        <v>78</v>
      </c>
      <c r="AY91" s="181" t="s">
        <v>119</v>
      </c>
      <c r="BK91" s="183">
        <f>SUM(BK92:BK99)</f>
        <v>0</v>
      </c>
    </row>
    <row r="92" spans="2:65" s="1" customFormat="1" ht="22.5" customHeight="1">
      <c r="B92" s="39"/>
      <c r="C92" s="187" t="s">
        <v>78</v>
      </c>
      <c r="D92" s="187" t="s">
        <v>122</v>
      </c>
      <c r="E92" s="188" t="s">
        <v>123</v>
      </c>
      <c r="F92" s="189" t="s">
        <v>124</v>
      </c>
      <c r="G92" s="190" t="s">
        <v>125</v>
      </c>
      <c r="H92" s="191">
        <v>20</v>
      </c>
      <c r="I92" s="192"/>
      <c r="J92" s="193">
        <f t="shared" ref="J92:J98" si="0">ROUND(I92*H92,2)</f>
        <v>0</v>
      </c>
      <c r="K92" s="189" t="s">
        <v>21</v>
      </c>
      <c r="L92" s="59"/>
      <c r="M92" s="194" t="s">
        <v>21</v>
      </c>
      <c r="N92" s="195" t="s">
        <v>41</v>
      </c>
      <c r="O92" s="40"/>
      <c r="P92" s="196">
        <f t="shared" ref="P92:P98" si="1">O92*H92</f>
        <v>0</v>
      </c>
      <c r="Q92" s="196">
        <v>0</v>
      </c>
      <c r="R92" s="196">
        <f t="shared" ref="R92:R98" si="2">Q92*H92</f>
        <v>0</v>
      </c>
      <c r="S92" s="196">
        <v>0</v>
      </c>
      <c r="T92" s="197">
        <f t="shared" ref="T92:T98" si="3">S92*H92</f>
        <v>0</v>
      </c>
      <c r="AR92" s="22" t="s">
        <v>126</v>
      </c>
      <c r="AT92" s="22" t="s">
        <v>122</v>
      </c>
      <c r="AU92" s="22" t="s">
        <v>80</v>
      </c>
      <c r="AY92" s="22" t="s">
        <v>119</v>
      </c>
      <c r="BE92" s="198">
        <f t="shared" ref="BE92:BE98" si="4">IF(N92="základní",J92,0)</f>
        <v>0</v>
      </c>
      <c r="BF92" s="198">
        <f t="shared" ref="BF92:BF98" si="5">IF(N92="snížená",J92,0)</f>
        <v>0</v>
      </c>
      <c r="BG92" s="198">
        <f t="shared" ref="BG92:BG98" si="6">IF(N92="zákl. přenesená",J92,0)</f>
        <v>0</v>
      </c>
      <c r="BH92" s="198">
        <f t="shared" ref="BH92:BH98" si="7">IF(N92="sníž. přenesená",J92,0)</f>
        <v>0</v>
      </c>
      <c r="BI92" s="198">
        <f t="shared" ref="BI92:BI98" si="8">IF(N92="nulová",J92,0)</f>
        <v>0</v>
      </c>
      <c r="BJ92" s="22" t="s">
        <v>78</v>
      </c>
      <c r="BK92" s="198">
        <f t="shared" ref="BK92:BK98" si="9">ROUND(I92*H92,2)</f>
        <v>0</v>
      </c>
      <c r="BL92" s="22" t="s">
        <v>126</v>
      </c>
      <c r="BM92" s="22" t="s">
        <v>80</v>
      </c>
    </row>
    <row r="93" spans="2:65" s="1" customFormat="1" ht="22.5" customHeight="1">
      <c r="B93" s="39"/>
      <c r="C93" s="187" t="s">
        <v>80</v>
      </c>
      <c r="D93" s="187" t="s">
        <v>122</v>
      </c>
      <c r="E93" s="188" t="s">
        <v>127</v>
      </c>
      <c r="F93" s="189" t="s">
        <v>128</v>
      </c>
      <c r="G93" s="190" t="s">
        <v>125</v>
      </c>
      <c r="H93" s="191">
        <v>2</v>
      </c>
      <c r="I93" s="192"/>
      <c r="J93" s="193">
        <f t="shared" si="0"/>
        <v>0</v>
      </c>
      <c r="K93" s="189" t="s">
        <v>21</v>
      </c>
      <c r="L93" s="59"/>
      <c r="M93" s="194" t="s">
        <v>21</v>
      </c>
      <c r="N93" s="195" t="s">
        <v>41</v>
      </c>
      <c r="O93" s="40"/>
      <c r="P93" s="196">
        <f t="shared" si="1"/>
        <v>0</v>
      </c>
      <c r="Q93" s="196">
        <v>0</v>
      </c>
      <c r="R93" s="196">
        <f t="shared" si="2"/>
        <v>0</v>
      </c>
      <c r="S93" s="196">
        <v>0</v>
      </c>
      <c r="T93" s="197">
        <f t="shared" si="3"/>
        <v>0</v>
      </c>
      <c r="AR93" s="22" t="s">
        <v>126</v>
      </c>
      <c r="AT93" s="22" t="s">
        <v>122</v>
      </c>
      <c r="AU93" s="22" t="s">
        <v>80</v>
      </c>
      <c r="AY93" s="22" t="s">
        <v>119</v>
      </c>
      <c r="BE93" s="198">
        <f t="shared" si="4"/>
        <v>0</v>
      </c>
      <c r="BF93" s="198">
        <f t="shared" si="5"/>
        <v>0</v>
      </c>
      <c r="BG93" s="198">
        <f t="shared" si="6"/>
        <v>0</v>
      </c>
      <c r="BH93" s="198">
        <f t="shared" si="7"/>
        <v>0</v>
      </c>
      <c r="BI93" s="198">
        <f t="shared" si="8"/>
        <v>0</v>
      </c>
      <c r="BJ93" s="22" t="s">
        <v>78</v>
      </c>
      <c r="BK93" s="198">
        <f t="shared" si="9"/>
        <v>0</v>
      </c>
      <c r="BL93" s="22" t="s">
        <v>126</v>
      </c>
      <c r="BM93" s="22" t="s">
        <v>126</v>
      </c>
    </row>
    <row r="94" spans="2:65" s="1" customFormat="1" ht="22.5" customHeight="1">
      <c r="B94" s="39"/>
      <c r="C94" s="187" t="s">
        <v>129</v>
      </c>
      <c r="D94" s="187" t="s">
        <v>122</v>
      </c>
      <c r="E94" s="188" t="s">
        <v>130</v>
      </c>
      <c r="F94" s="189" t="s">
        <v>131</v>
      </c>
      <c r="G94" s="190" t="s">
        <v>125</v>
      </c>
      <c r="H94" s="191">
        <v>1</v>
      </c>
      <c r="I94" s="192"/>
      <c r="J94" s="193">
        <f t="shared" si="0"/>
        <v>0</v>
      </c>
      <c r="K94" s="189" t="s">
        <v>21</v>
      </c>
      <c r="L94" s="59"/>
      <c r="M94" s="194" t="s">
        <v>21</v>
      </c>
      <c r="N94" s="195" t="s">
        <v>41</v>
      </c>
      <c r="O94" s="40"/>
      <c r="P94" s="196">
        <f t="shared" si="1"/>
        <v>0</v>
      </c>
      <c r="Q94" s="196">
        <v>0</v>
      </c>
      <c r="R94" s="196">
        <f t="shared" si="2"/>
        <v>0</v>
      </c>
      <c r="S94" s="196">
        <v>0</v>
      </c>
      <c r="T94" s="197">
        <f t="shared" si="3"/>
        <v>0</v>
      </c>
      <c r="AR94" s="22" t="s">
        <v>126</v>
      </c>
      <c r="AT94" s="22" t="s">
        <v>122</v>
      </c>
      <c r="AU94" s="22" t="s">
        <v>80</v>
      </c>
      <c r="AY94" s="22" t="s">
        <v>119</v>
      </c>
      <c r="BE94" s="198">
        <f t="shared" si="4"/>
        <v>0</v>
      </c>
      <c r="BF94" s="198">
        <f t="shared" si="5"/>
        <v>0</v>
      </c>
      <c r="BG94" s="198">
        <f t="shared" si="6"/>
        <v>0</v>
      </c>
      <c r="BH94" s="198">
        <f t="shared" si="7"/>
        <v>0</v>
      </c>
      <c r="BI94" s="198">
        <f t="shared" si="8"/>
        <v>0</v>
      </c>
      <c r="BJ94" s="22" t="s">
        <v>78</v>
      </c>
      <c r="BK94" s="198">
        <f t="shared" si="9"/>
        <v>0</v>
      </c>
      <c r="BL94" s="22" t="s">
        <v>126</v>
      </c>
      <c r="BM94" s="22" t="s">
        <v>132</v>
      </c>
    </row>
    <row r="95" spans="2:65" s="1" customFormat="1" ht="22.5" customHeight="1">
      <c r="B95" s="39"/>
      <c r="C95" s="187" t="s">
        <v>126</v>
      </c>
      <c r="D95" s="187" t="s">
        <v>122</v>
      </c>
      <c r="E95" s="188" t="s">
        <v>133</v>
      </c>
      <c r="F95" s="189" t="s">
        <v>134</v>
      </c>
      <c r="G95" s="190" t="s">
        <v>125</v>
      </c>
      <c r="H95" s="191">
        <v>6</v>
      </c>
      <c r="I95" s="192"/>
      <c r="J95" s="193">
        <f t="shared" si="0"/>
        <v>0</v>
      </c>
      <c r="K95" s="189" t="s">
        <v>21</v>
      </c>
      <c r="L95" s="59"/>
      <c r="M95" s="194" t="s">
        <v>21</v>
      </c>
      <c r="N95" s="195" t="s">
        <v>41</v>
      </c>
      <c r="O95" s="40"/>
      <c r="P95" s="196">
        <f t="shared" si="1"/>
        <v>0</v>
      </c>
      <c r="Q95" s="196">
        <v>0</v>
      </c>
      <c r="R95" s="196">
        <f t="shared" si="2"/>
        <v>0</v>
      </c>
      <c r="S95" s="196">
        <v>0</v>
      </c>
      <c r="T95" s="197">
        <f t="shared" si="3"/>
        <v>0</v>
      </c>
      <c r="AR95" s="22" t="s">
        <v>126</v>
      </c>
      <c r="AT95" s="22" t="s">
        <v>122</v>
      </c>
      <c r="AU95" s="22" t="s">
        <v>80</v>
      </c>
      <c r="AY95" s="22" t="s">
        <v>119</v>
      </c>
      <c r="BE95" s="198">
        <f t="shared" si="4"/>
        <v>0</v>
      </c>
      <c r="BF95" s="198">
        <f t="shared" si="5"/>
        <v>0</v>
      </c>
      <c r="BG95" s="198">
        <f t="shared" si="6"/>
        <v>0</v>
      </c>
      <c r="BH95" s="198">
        <f t="shared" si="7"/>
        <v>0</v>
      </c>
      <c r="BI95" s="198">
        <f t="shared" si="8"/>
        <v>0</v>
      </c>
      <c r="BJ95" s="22" t="s">
        <v>78</v>
      </c>
      <c r="BK95" s="198">
        <f t="shared" si="9"/>
        <v>0</v>
      </c>
      <c r="BL95" s="22" t="s">
        <v>126</v>
      </c>
      <c r="BM95" s="22" t="s">
        <v>135</v>
      </c>
    </row>
    <row r="96" spans="2:65" s="1" customFormat="1" ht="22.5" customHeight="1">
      <c r="B96" s="39"/>
      <c r="C96" s="187" t="s">
        <v>136</v>
      </c>
      <c r="D96" s="187" t="s">
        <v>122</v>
      </c>
      <c r="E96" s="188" t="s">
        <v>137</v>
      </c>
      <c r="F96" s="189" t="s">
        <v>138</v>
      </c>
      <c r="G96" s="190" t="s">
        <v>125</v>
      </c>
      <c r="H96" s="191">
        <v>1</v>
      </c>
      <c r="I96" s="192"/>
      <c r="J96" s="193">
        <f t="shared" si="0"/>
        <v>0</v>
      </c>
      <c r="K96" s="189" t="s">
        <v>21</v>
      </c>
      <c r="L96" s="59"/>
      <c r="M96" s="194" t="s">
        <v>21</v>
      </c>
      <c r="N96" s="195" t="s">
        <v>41</v>
      </c>
      <c r="O96" s="40"/>
      <c r="P96" s="196">
        <f t="shared" si="1"/>
        <v>0</v>
      </c>
      <c r="Q96" s="196">
        <v>0</v>
      </c>
      <c r="R96" s="196">
        <f t="shared" si="2"/>
        <v>0</v>
      </c>
      <c r="S96" s="196">
        <v>0</v>
      </c>
      <c r="T96" s="197">
        <f t="shared" si="3"/>
        <v>0</v>
      </c>
      <c r="AR96" s="22" t="s">
        <v>126</v>
      </c>
      <c r="AT96" s="22" t="s">
        <v>122</v>
      </c>
      <c r="AU96" s="22" t="s">
        <v>80</v>
      </c>
      <c r="AY96" s="22" t="s">
        <v>119</v>
      </c>
      <c r="BE96" s="198">
        <f t="shared" si="4"/>
        <v>0</v>
      </c>
      <c r="BF96" s="198">
        <f t="shared" si="5"/>
        <v>0</v>
      </c>
      <c r="BG96" s="198">
        <f t="shared" si="6"/>
        <v>0</v>
      </c>
      <c r="BH96" s="198">
        <f t="shared" si="7"/>
        <v>0</v>
      </c>
      <c r="BI96" s="198">
        <f t="shared" si="8"/>
        <v>0</v>
      </c>
      <c r="BJ96" s="22" t="s">
        <v>78</v>
      </c>
      <c r="BK96" s="198">
        <f t="shared" si="9"/>
        <v>0</v>
      </c>
      <c r="BL96" s="22" t="s">
        <v>126</v>
      </c>
      <c r="BM96" s="22" t="s">
        <v>139</v>
      </c>
    </row>
    <row r="97" spans="2:65" s="1" customFormat="1" ht="22.5" customHeight="1">
      <c r="B97" s="39"/>
      <c r="C97" s="187" t="s">
        <v>132</v>
      </c>
      <c r="D97" s="187" t="s">
        <v>122</v>
      </c>
      <c r="E97" s="188" t="s">
        <v>140</v>
      </c>
      <c r="F97" s="189" t="s">
        <v>141</v>
      </c>
      <c r="G97" s="190" t="s">
        <v>125</v>
      </c>
      <c r="H97" s="191">
        <v>10</v>
      </c>
      <c r="I97" s="192"/>
      <c r="J97" s="193">
        <f t="shared" si="0"/>
        <v>0</v>
      </c>
      <c r="K97" s="189" t="s">
        <v>21</v>
      </c>
      <c r="L97" s="59"/>
      <c r="M97" s="194" t="s">
        <v>21</v>
      </c>
      <c r="N97" s="195" t="s">
        <v>41</v>
      </c>
      <c r="O97" s="40"/>
      <c r="P97" s="196">
        <f t="shared" si="1"/>
        <v>0</v>
      </c>
      <c r="Q97" s="196">
        <v>0</v>
      </c>
      <c r="R97" s="196">
        <f t="shared" si="2"/>
        <v>0</v>
      </c>
      <c r="S97" s="196">
        <v>0</v>
      </c>
      <c r="T97" s="197">
        <f t="shared" si="3"/>
        <v>0</v>
      </c>
      <c r="AR97" s="22" t="s">
        <v>126</v>
      </c>
      <c r="AT97" s="22" t="s">
        <v>122</v>
      </c>
      <c r="AU97" s="22" t="s">
        <v>80</v>
      </c>
      <c r="AY97" s="22" t="s">
        <v>119</v>
      </c>
      <c r="BE97" s="198">
        <f t="shared" si="4"/>
        <v>0</v>
      </c>
      <c r="BF97" s="198">
        <f t="shared" si="5"/>
        <v>0</v>
      </c>
      <c r="BG97" s="198">
        <f t="shared" si="6"/>
        <v>0</v>
      </c>
      <c r="BH97" s="198">
        <f t="shared" si="7"/>
        <v>0</v>
      </c>
      <c r="BI97" s="198">
        <f t="shared" si="8"/>
        <v>0</v>
      </c>
      <c r="BJ97" s="22" t="s">
        <v>78</v>
      </c>
      <c r="BK97" s="198">
        <f t="shared" si="9"/>
        <v>0</v>
      </c>
      <c r="BL97" s="22" t="s">
        <v>126</v>
      </c>
      <c r="BM97" s="22" t="s">
        <v>142</v>
      </c>
    </row>
    <row r="98" spans="2:65" s="1" customFormat="1" ht="22.5" customHeight="1">
      <c r="B98" s="39"/>
      <c r="C98" s="187" t="s">
        <v>143</v>
      </c>
      <c r="D98" s="187" t="s">
        <v>122</v>
      </c>
      <c r="E98" s="188" t="s">
        <v>144</v>
      </c>
      <c r="F98" s="189" t="s">
        <v>145</v>
      </c>
      <c r="G98" s="190" t="s">
        <v>125</v>
      </c>
      <c r="H98" s="191">
        <v>1</v>
      </c>
      <c r="I98" s="192"/>
      <c r="J98" s="193">
        <f t="shared" si="0"/>
        <v>0</v>
      </c>
      <c r="K98" s="189" t="s">
        <v>21</v>
      </c>
      <c r="L98" s="59"/>
      <c r="M98" s="194" t="s">
        <v>21</v>
      </c>
      <c r="N98" s="195" t="s">
        <v>41</v>
      </c>
      <c r="O98" s="40"/>
      <c r="P98" s="196">
        <f t="shared" si="1"/>
        <v>0</v>
      </c>
      <c r="Q98" s="196">
        <v>0</v>
      </c>
      <c r="R98" s="196">
        <f t="shared" si="2"/>
        <v>0</v>
      </c>
      <c r="S98" s="196">
        <v>0</v>
      </c>
      <c r="T98" s="197">
        <f t="shared" si="3"/>
        <v>0</v>
      </c>
      <c r="AR98" s="22" t="s">
        <v>126</v>
      </c>
      <c r="AT98" s="22" t="s">
        <v>122</v>
      </c>
      <c r="AU98" s="22" t="s">
        <v>80</v>
      </c>
      <c r="AY98" s="22" t="s">
        <v>119</v>
      </c>
      <c r="BE98" s="198">
        <f t="shared" si="4"/>
        <v>0</v>
      </c>
      <c r="BF98" s="198">
        <f t="shared" si="5"/>
        <v>0</v>
      </c>
      <c r="BG98" s="198">
        <f t="shared" si="6"/>
        <v>0</v>
      </c>
      <c r="BH98" s="198">
        <f t="shared" si="7"/>
        <v>0</v>
      </c>
      <c r="BI98" s="198">
        <f t="shared" si="8"/>
        <v>0</v>
      </c>
      <c r="BJ98" s="22" t="s">
        <v>78</v>
      </c>
      <c r="BK98" s="198">
        <f t="shared" si="9"/>
        <v>0</v>
      </c>
      <c r="BL98" s="22" t="s">
        <v>126</v>
      </c>
      <c r="BM98" s="22" t="s">
        <v>146</v>
      </c>
    </row>
    <row r="99" spans="2:65" s="1" customFormat="1" ht="27">
      <c r="B99" s="39"/>
      <c r="C99" s="61"/>
      <c r="D99" s="199" t="s">
        <v>147</v>
      </c>
      <c r="E99" s="61"/>
      <c r="F99" s="200" t="s">
        <v>148</v>
      </c>
      <c r="G99" s="61"/>
      <c r="H99" s="61"/>
      <c r="I99" s="157"/>
      <c r="J99" s="61"/>
      <c r="K99" s="61"/>
      <c r="L99" s="59"/>
      <c r="M99" s="201"/>
      <c r="N99" s="40"/>
      <c r="O99" s="40"/>
      <c r="P99" s="40"/>
      <c r="Q99" s="40"/>
      <c r="R99" s="40"/>
      <c r="S99" s="40"/>
      <c r="T99" s="76"/>
      <c r="AT99" s="22" t="s">
        <v>147</v>
      </c>
      <c r="AU99" s="22" t="s">
        <v>80</v>
      </c>
    </row>
    <row r="100" spans="2:65" s="10" customFormat="1" ht="29.85" customHeight="1">
      <c r="B100" s="170"/>
      <c r="C100" s="171"/>
      <c r="D100" s="184" t="s">
        <v>69</v>
      </c>
      <c r="E100" s="185" t="s">
        <v>149</v>
      </c>
      <c r="F100" s="185" t="s">
        <v>150</v>
      </c>
      <c r="G100" s="171"/>
      <c r="H100" s="171"/>
      <c r="I100" s="174"/>
      <c r="J100" s="186">
        <f>BK100</f>
        <v>0</v>
      </c>
      <c r="K100" s="171"/>
      <c r="L100" s="176"/>
      <c r="M100" s="177"/>
      <c r="N100" s="178"/>
      <c r="O100" s="178"/>
      <c r="P100" s="179">
        <f>SUM(P101:P103)</f>
        <v>0</v>
      </c>
      <c r="Q100" s="178"/>
      <c r="R100" s="179">
        <f>SUM(R101:R103)</f>
        <v>0</v>
      </c>
      <c r="S100" s="178"/>
      <c r="T100" s="180">
        <f>SUM(T101:T103)</f>
        <v>0</v>
      </c>
      <c r="AR100" s="181" t="s">
        <v>78</v>
      </c>
      <c r="AT100" s="182" t="s">
        <v>69</v>
      </c>
      <c r="AU100" s="182" t="s">
        <v>78</v>
      </c>
      <c r="AY100" s="181" t="s">
        <v>119</v>
      </c>
      <c r="BK100" s="183">
        <f>SUM(BK101:BK103)</f>
        <v>0</v>
      </c>
    </row>
    <row r="101" spans="2:65" s="1" customFormat="1" ht="22.5" customHeight="1">
      <c r="B101" s="39"/>
      <c r="C101" s="187" t="s">
        <v>135</v>
      </c>
      <c r="D101" s="187" t="s">
        <v>122</v>
      </c>
      <c r="E101" s="188" t="s">
        <v>151</v>
      </c>
      <c r="F101" s="189" t="s">
        <v>152</v>
      </c>
      <c r="G101" s="190" t="s">
        <v>153</v>
      </c>
      <c r="H101" s="191">
        <v>38</v>
      </c>
      <c r="I101" s="192"/>
      <c r="J101" s="193">
        <f>ROUND(I101*H101,2)</f>
        <v>0</v>
      </c>
      <c r="K101" s="189" t="s">
        <v>21</v>
      </c>
      <c r="L101" s="59"/>
      <c r="M101" s="194" t="s">
        <v>21</v>
      </c>
      <c r="N101" s="195" t="s">
        <v>41</v>
      </c>
      <c r="O101" s="40"/>
      <c r="P101" s="196">
        <f>O101*H101</f>
        <v>0</v>
      </c>
      <c r="Q101" s="196">
        <v>0</v>
      </c>
      <c r="R101" s="196">
        <f>Q101*H101</f>
        <v>0</v>
      </c>
      <c r="S101" s="196">
        <v>0</v>
      </c>
      <c r="T101" s="197">
        <f>S101*H101</f>
        <v>0</v>
      </c>
      <c r="AR101" s="22" t="s">
        <v>126</v>
      </c>
      <c r="AT101" s="22" t="s">
        <v>122</v>
      </c>
      <c r="AU101" s="22" t="s">
        <v>80</v>
      </c>
      <c r="AY101" s="22" t="s">
        <v>119</v>
      </c>
      <c r="BE101" s="198">
        <f>IF(N101="základní",J101,0)</f>
        <v>0</v>
      </c>
      <c r="BF101" s="198">
        <f>IF(N101="snížená",J101,0)</f>
        <v>0</v>
      </c>
      <c r="BG101" s="198">
        <f>IF(N101="zákl. přenesená",J101,0)</f>
        <v>0</v>
      </c>
      <c r="BH101" s="198">
        <f>IF(N101="sníž. přenesená",J101,0)</f>
        <v>0</v>
      </c>
      <c r="BI101" s="198">
        <f>IF(N101="nulová",J101,0)</f>
        <v>0</v>
      </c>
      <c r="BJ101" s="22" t="s">
        <v>78</v>
      </c>
      <c r="BK101" s="198">
        <f>ROUND(I101*H101,2)</f>
        <v>0</v>
      </c>
      <c r="BL101" s="22" t="s">
        <v>126</v>
      </c>
      <c r="BM101" s="22" t="s">
        <v>154</v>
      </c>
    </row>
    <row r="102" spans="2:65" s="1" customFormat="1" ht="22.5" customHeight="1">
      <c r="B102" s="39"/>
      <c r="C102" s="187" t="s">
        <v>155</v>
      </c>
      <c r="D102" s="187" t="s">
        <v>122</v>
      </c>
      <c r="E102" s="188" t="s">
        <v>156</v>
      </c>
      <c r="F102" s="189" t="s">
        <v>157</v>
      </c>
      <c r="G102" s="190" t="s">
        <v>153</v>
      </c>
      <c r="H102" s="191">
        <v>18</v>
      </c>
      <c r="I102" s="192"/>
      <c r="J102" s="193">
        <f>ROUND(I102*H102,2)</f>
        <v>0</v>
      </c>
      <c r="K102" s="189" t="s">
        <v>21</v>
      </c>
      <c r="L102" s="59"/>
      <c r="M102" s="194" t="s">
        <v>21</v>
      </c>
      <c r="N102" s="195" t="s">
        <v>41</v>
      </c>
      <c r="O102" s="40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7">
        <f>S102*H102</f>
        <v>0</v>
      </c>
      <c r="AR102" s="22" t="s">
        <v>126</v>
      </c>
      <c r="AT102" s="22" t="s">
        <v>122</v>
      </c>
      <c r="AU102" s="22" t="s">
        <v>80</v>
      </c>
      <c r="AY102" s="22" t="s">
        <v>119</v>
      </c>
      <c r="BE102" s="198">
        <f>IF(N102="základní",J102,0)</f>
        <v>0</v>
      </c>
      <c r="BF102" s="198">
        <f>IF(N102="snížená",J102,0)</f>
        <v>0</v>
      </c>
      <c r="BG102" s="198">
        <f>IF(N102="zákl. přenesená",J102,0)</f>
        <v>0</v>
      </c>
      <c r="BH102" s="198">
        <f>IF(N102="sníž. přenesená",J102,0)</f>
        <v>0</v>
      </c>
      <c r="BI102" s="198">
        <f>IF(N102="nulová",J102,0)</f>
        <v>0</v>
      </c>
      <c r="BJ102" s="22" t="s">
        <v>78</v>
      </c>
      <c r="BK102" s="198">
        <f>ROUND(I102*H102,2)</f>
        <v>0</v>
      </c>
      <c r="BL102" s="22" t="s">
        <v>126</v>
      </c>
      <c r="BM102" s="22" t="s">
        <v>158</v>
      </c>
    </row>
    <row r="103" spans="2:65" s="1" customFormat="1" ht="27">
      <c r="B103" s="39"/>
      <c r="C103" s="61"/>
      <c r="D103" s="199" t="s">
        <v>147</v>
      </c>
      <c r="E103" s="61"/>
      <c r="F103" s="200" t="s">
        <v>148</v>
      </c>
      <c r="G103" s="61"/>
      <c r="H103" s="61"/>
      <c r="I103" s="157"/>
      <c r="J103" s="61"/>
      <c r="K103" s="61"/>
      <c r="L103" s="59"/>
      <c r="M103" s="201"/>
      <c r="N103" s="40"/>
      <c r="O103" s="40"/>
      <c r="P103" s="40"/>
      <c r="Q103" s="40"/>
      <c r="R103" s="40"/>
      <c r="S103" s="40"/>
      <c r="T103" s="76"/>
      <c r="AT103" s="22" t="s">
        <v>147</v>
      </c>
      <c r="AU103" s="22" t="s">
        <v>80</v>
      </c>
    </row>
    <row r="104" spans="2:65" s="10" customFormat="1" ht="29.85" customHeight="1">
      <c r="B104" s="170"/>
      <c r="C104" s="171"/>
      <c r="D104" s="184" t="s">
        <v>69</v>
      </c>
      <c r="E104" s="185" t="s">
        <v>159</v>
      </c>
      <c r="F104" s="185" t="s">
        <v>160</v>
      </c>
      <c r="G104" s="171"/>
      <c r="H104" s="171"/>
      <c r="I104" s="174"/>
      <c r="J104" s="186">
        <f>BK104</f>
        <v>0</v>
      </c>
      <c r="K104" s="171"/>
      <c r="L104" s="176"/>
      <c r="M104" s="177"/>
      <c r="N104" s="178"/>
      <c r="O104" s="178"/>
      <c r="P104" s="179">
        <f>SUM(P105:P109)</f>
        <v>0</v>
      </c>
      <c r="Q104" s="178"/>
      <c r="R104" s="179">
        <f>SUM(R105:R109)</f>
        <v>0</v>
      </c>
      <c r="S104" s="178"/>
      <c r="T104" s="180">
        <f>SUM(T105:T109)</f>
        <v>0</v>
      </c>
      <c r="AR104" s="181" t="s">
        <v>78</v>
      </c>
      <c r="AT104" s="182" t="s">
        <v>69</v>
      </c>
      <c r="AU104" s="182" t="s">
        <v>78</v>
      </c>
      <c r="AY104" s="181" t="s">
        <v>119</v>
      </c>
      <c r="BK104" s="183">
        <f>SUM(BK105:BK109)</f>
        <v>0</v>
      </c>
    </row>
    <row r="105" spans="2:65" s="1" customFormat="1" ht="22.5" customHeight="1">
      <c r="B105" s="39"/>
      <c r="C105" s="187" t="s">
        <v>139</v>
      </c>
      <c r="D105" s="187" t="s">
        <v>122</v>
      </c>
      <c r="E105" s="188" t="s">
        <v>161</v>
      </c>
      <c r="F105" s="189" t="s">
        <v>162</v>
      </c>
      <c r="G105" s="190" t="s">
        <v>153</v>
      </c>
      <c r="H105" s="191">
        <v>95</v>
      </c>
      <c r="I105" s="192"/>
      <c r="J105" s="193">
        <f>ROUND(I105*H105,2)</f>
        <v>0</v>
      </c>
      <c r="K105" s="189" t="s">
        <v>21</v>
      </c>
      <c r="L105" s="59"/>
      <c r="M105" s="194" t="s">
        <v>21</v>
      </c>
      <c r="N105" s="195" t="s">
        <v>41</v>
      </c>
      <c r="O105" s="40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AR105" s="22" t="s">
        <v>126</v>
      </c>
      <c r="AT105" s="22" t="s">
        <v>122</v>
      </c>
      <c r="AU105" s="22" t="s">
        <v>80</v>
      </c>
      <c r="AY105" s="22" t="s">
        <v>119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22" t="s">
        <v>78</v>
      </c>
      <c r="BK105" s="198">
        <f>ROUND(I105*H105,2)</f>
        <v>0</v>
      </c>
      <c r="BL105" s="22" t="s">
        <v>126</v>
      </c>
      <c r="BM105" s="22" t="s">
        <v>163</v>
      </c>
    </row>
    <row r="106" spans="2:65" s="1" customFormat="1" ht="22.5" customHeight="1">
      <c r="B106" s="39"/>
      <c r="C106" s="187" t="s">
        <v>164</v>
      </c>
      <c r="D106" s="187" t="s">
        <v>122</v>
      </c>
      <c r="E106" s="188" t="s">
        <v>165</v>
      </c>
      <c r="F106" s="189" t="s">
        <v>166</v>
      </c>
      <c r="G106" s="190" t="s">
        <v>153</v>
      </c>
      <c r="H106" s="191">
        <v>12</v>
      </c>
      <c r="I106" s="192"/>
      <c r="J106" s="193">
        <f>ROUND(I106*H106,2)</f>
        <v>0</v>
      </c>
      <c r="K106" s="189" t="s">
        <v>21</v>
      </c>
      <c r="L106" s="59"/>
      <c r="M106" s="194" t="s">
        <v>21</v>
      </c>
      <c r="N106" s="195" t="s">
        <v>41</v>
      </c>
      <c r="O106" s="40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7">
        <f>S106*H106</f>
        <v>0</v>
      </c>
      <c r="AR106" s="22" t="s">
        <v>126</v>
      </c>
      <c r="AT106" s="22" t="s">
        <v>122</v>
      </c>
      <c r="AU106" s="22" t="s">
        <v>80</v>
      </c>
      <c r="AY106" s="22" t="s">
        <v>119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22" t="s">
        <v>78</v>
      </c>
      <c r="BK106" s="198">
        <f>ROUND(I106*H106,2)</f>
        <v>0</v>
      </c>
      <c r="BL106" s="22" t="s">
        <v>126</v>
      </c>
      <c r="BM106" s="22" t="s">
        <v>167</v>
      </c>
    </row>
    <row r="107" spans="2:65" s="1" customFormat="1" ht="22.5" customHeight="1">
      <c r="B107" s="39"/>
      <c r="C107" s="187" t="s">
        <v>142</v>
      </c>
      <c r="D107" s="187" t="s">
        <v>122</v>
      </c>
      <c r="E107" s="188" t="s">
        <v>168</v>
      </c>
      <c r="F107" s="189" t="s">
        <v>169</v>
      </c>
      <c r="G107" s="190" t="s">
        <v>153</v>
      </c>
      <c r="H107" s="191">
        <v>25</v>
      </c>
      <c r="I107" s="192"/>
      <c r="J107" s="193">
        <f>ROUND(I107*H107,2)</f>
        <v>0</v>
      </c>
      <c r="K107" s="189" t="s">
        <v>21</v>
      </c>
      <c r="L107" s="59"/>
      <c r="M107" s="194" t="s">
        <v>21</v>
      </c>
      <c r="N107" s="195" t="s">
        <v>41</v>
      </c>
      <c r="O107" s="40"/>
      <c r="P107" s="196">
        <f>O107*H107</f>
        <v>0</v>
      </c>
      <c r="Q107" s="196">
        <v>0</v>
      </c>
      <c r="R107" s="196">
        <f>Q107*H107</f>
        <v>0</v>
      </c>
      <c r="S107" s="196">
        <v>0</v>
      </c>
      <c r="T107" s="197">
        <f>S107*H107</f>
        <v>0</v>
      </c>
      <c r="AR107" s="22" t="s">
        <v>126</v>
      </c>
      <c r="AT107" s="22" t="s">
        <v>122</v>
      </c>
      <c r="AU107" s="22" t="s">
        <v>80</v>
      </c>
      <c r="AY107" s="22" t="s">
        <v>119</v>
      </c>
      <c r="BE107" s="198">
        <f>IF(N107="základní",J107,0)</f>
        <v>0</v>
      </c>
      <c r="BF107" s="198">
        <f>IF(N107="snížená",J107,0)</f>
        <v>0</v>
      </c>
      <c r="BG107" s="198">
        <f>IF(N107="zákl. přenesená",J107,0)</f>
        <v>0</v>
      </c>
      <c r="BH107" s="198">
        <f>IF(N107="sníž. přenesená",J107,0)</f>
        <v>0</v>
      </c>
      <c r="BI107" s="198">
        <f>IF(N107="nulová",J107,0)</f>
        <v>0</v>
      </c>
      <c r="BJ107" s="22" t="s">
        <v>78</v>
      </c>
      <c r="BK107" s="198">
        <f>ROUND(I107*H107,2)</f>
        <v>0</v>
      </c>
      <c r="BL107" s="22" t="s">
        <v>126</v>
      </c>
      <c r="BM107" s="22" t="s">
        <v>170</v>
      </c>
    </row>
    <row r="108" spans="2:65" s="1" customFormat="1" ht="22.5" customHeight="1">
      <c r="B108" s="39"/>
      <c r="C108" s="187" t="s">
        <v>171</v>
      </c>
      <c r="D108" s="187" t="s">
        <v>122</v>
      </c>
      <c r="E108" s="188" t="s">
        <v>172</v>
      </c>
      <c r="F108" s="189" t="s">
        <v>173</v>
      </c>
      <c r="G108" s="190" t="s">
        <v>153</v>
      </c>
      <c r="H108" s="191">
        <v>3</v>
      </c>
      <c r="I108" s="192"/>
      <c r="J108" s="193">
        <f>ROUND(I108*H108,2)</f>
        <v>0</v>
      </c>
      <c r="K108" s="189" t="s">
        <v>21</v>
      </c>
      <c r="L108" s="59"/>
      <c r="M108" s="194" t="s">
        <v>21</v>
      </c>
      <c r="N108" s="195" t="s">
        <v>41</v>
      </c>
      <c r="O108" s="40"/>
      <c r="P108" s="196">
        <f>O108*H108</f>
        <v>0</v>
      </c>
      <c r="Q108" s="196">
        <v>0</v>
      </c>
      <c r="R108" s="196">
        <f>Q108*H108</f>
        <v>0</v>
      </c>
      <c r="S108" s="196">
        <v>0</v>
      </c>
      <c r="T108" s="197">
        <f>S108*H108</f>
        <v>0</v>
      </c>
      <c r="AR108" s="22" t="s">
        <v>126</v>
      </c>
      <c r="AT108" s="22" t="s">
        <v>122</v>
      </c>
      <c r="AU108" s="22" t="s">
        <v>80</v>
      </c>
      <c r="AY108" s="22" t="s">
        <v>119</v>
      </c>
      <c r="BE108" s="198">
        <f>IF(N108="základní",J108,0)</f>
        <v>0</v>
      </c>
      <c r="BF108" s="198">
        <f>IF(N108="snížená",J108,0)</f>
        <v>0</v>
      </c>
      <c r="BG108" s="198">
        <f>IF(N108="zákl. přenesená",J108,0)</f>
        <v>0</v>
      </c>
      <c r="BH108" s="198">
        <f>IF(N108="sníž. přenesená",J108,0)</f>
        <v>0</v>
      </c>
      <c r="BI108" s="198">
        <f>IF(N108="nulová",J108,0)</f>
        <v>0</v>
      </c>
      <c r="BJ108" s="22" t="s">
        <v>78</v>
      </c>
      <c r="BK108" s="198">
        <f>ROUND(I108*H108,2)</f>
        <v>0</v>
      </c>
      <c r="BL108" s="22" t="s">
        <v>126</v>
      </c>
      <c r="BM108" s="22" t="s">
        <v>174</v>
      </c>
    </row>
    <row r="109" spans="2:65" s="1" customFormat="1" ht="22.5" customHeight="1">
      <c r="B109" s="39"/>
      <c r="C109" s="187" t="s">
        <v>146</v>
      </c>
      <c r="D109" s="187" t="s">
        <v>122</v>
      </c>
      <c r="E109" s="188" t="s">
        <v>175</v>
      </c>
      <c r="F109" s="189" t="s">
        <v>176</v>
      </c>
      <c r="G109" s="190" t="s">
        <v>153</v>
      </c>
      <c r="H109" s="191">
        <v>195</v>
      </c>
      <c r="I109" s="192"/>
      <c r="J109" s="193">
        <f>ROUND(I109*H109,2)</f>
        <v>0</v>
      </c>
      <c r="K109" s="189" t="s">
        <v>21</v>
      </c>
      <c r="L109" s="59"/>
      <c r="M109" s="194" t="s">
        <v>21</v>
      </c>
      <c r="N109" s="195" t="s">
        <v>41</v>
      </c>
      <c r="O109" s="40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7">
        <f>S109*H109</f>
        <v>0</v>
      </c>
      <c r="AR109" s="22" t="s">
        <v>126</v>
      </c>
      <c r="AT109" s="22" t="s">
        <v>122</v>
      </c>
      <c r="AU109" s="22" t="s">
        <v>80</v>
      </c>
      <c r="AY109" s="22" t="s">
        <v>119</v>
      </c>
      <c r="BE109" s="198">
        <f>IF(N109="základní",J109,0)</f>
        <v>0</v>
      </c>
      <c r="BF109" s="198">
        <f>IF(N109="snížená",J109,0)</f>
        <v>0</v>
      </c>
      <c r="BG109" s="198">
        <f>IF(N109="zákl. přenesená",J109,0)</f>
        <v>0</v>
      </c>
      <c r="BH109" s="198">
        <f>IF(N109="sníž. přenesená",J109,0)</f>
        <v>0</v>
      </c>
      <c r="BI109" s="198">
        <f>IF(N109="nulová",J109,0)</f>
        <v>0</v>
      </c>
      <c r="BJ109" s="22" t="s">
        <v>78</v>
      </c>
      <c r="BK109" s="198">
        <f>ROUND(I109*H109,2)</f>
        <v>0</v>
      </c>
      <c r="BL109" s="22" t="s">
        <v>126</v>
      </c>
      <c r="BM109" s="22" t="s">
        <v>177</v>
      </c>
    </row>
    <row r="110" spans="2:65" s="10" customFormat="1" ht="29.85" customHeight="1">
      <c r="B110" s="170"/>
      <c r="C110" s="171"/>
      <c r="D110" s="184" t="s">
        <v>69</v>
      </c>
      <c r="E110" s="185" t="s">
        <v>178</v>
      </c>
      <c r="F110" s="185" t="s">
        <v>179</v>
      </c>
      <c r="G110" s="171"/>
      <c r="H110" s="171"/>
      <c r="I110" s="174"/>
      <c r="J110" s="186">
        <f>BK110</f>
        <v>0</v>
      </c>
      <c r="K110" s="171"/>
      <c r="L110" s="176"/>
      <c r="M110" s="177"/>
      <c r="N110" s="178"/>
      <c r="O110" s="178"/>
      <c r="P110" s="179">
        <f>SUM(P111:P112)</f>
        <v>0</v>
      </c>
      <c r="Q110" s="178"/>
      <c r="R110" s="179">
        <f>SUM(R111:R112)</f>
        <v>0</v>
      </c>
      <c r="S110" s="178"/>
      <c r="T110" s="180">
        <f>SUM(T111:T112)</f>
        <v>0</v>
      </c>
      <c r="AR110" s="181" t="s">
        <v>78</v>
      </c>
      <c r="AT110" s="182" t="s">
        <v>69</v>
      </c>
      <c r="AU110" s="182" t="s">
        <v>78</v>
      </c>
      <c r="AY110" s="181" t="s">
        <v>119</v>
      </c>
      <c r="BK110" s="183">
        <f>SUM(BK111:BK112)</f>
        <v>0</v>
      </c>
    </row>
    <row r="111" spans="2:65" s="1" customFormat="1" ht="22.5" customHeight="1">
      <c r="B111" s="39"/>
      <c r="C111" s="187" t="s">
        <v>10</v>
      </c>
      <c r="D111" s="187" t="s">
        <v>122</v>
      </c>
      <c r="E111" s="188" t="s">
        <v>180</v>
      </c>
      <c r="F111" s="189" t="s">
        <v>181</v>
      </c>
      <c r="G111" s="190" t="s">
        <v>125</v>
      </c>
      <c r="H111" s="191">
        <v>6</v>
      </c>
      <c r="I111" s="192"/>
      <c r="J111" s="193">
        <f>ROUND(I111*H111,2)</f>
        <v>0</v>
      </c>
      <c r="K111" s="189" t="s">
        <v>21</v>
      </c>
      <c r="L111" s="59"/>
      <c r="M111" s="194" t="s">
        <v>21</v>
      </c>
      <c r="N111" s="195" t="s">
        <v>41</v>
      </c>
      <c r="O111" s="40"/>
      <c r="P111" s="196">
        <f>O111*H111</f>
        <v>0</v>
      </c>
      <c r="Q111" s="196">
        <v>0</v>
      </c>
      <c r="R111" s="196">
        <f>Q111*H111</f>
        <v>0</v>
      </c>
      <c r="S111" s="196">
        <v>0</v>
      </c>
      <c r="T111" s="197">
        <f>S111*H111</f>
        <v>0</v>
      </c>
      <c r="AR111" s="22" t="s">
        <v>126</v>
      </c>
      <c r="AT111" s="22" t="s">
        <v>122</v>
      </c>
      <c r="AU111" s="22" t="s">
        <v>80</v>
      </c>
      <c r="AY111" s="22" t="s">
        <v>119</v>
      </c>
      <c r="BE111" s="198">
        <f>IF(N111="základní",J111,0)</f>
        <v>0</v>
      </c>
      <c r="BF111" s="198">
        <f>IF(N111="snížená",J111,0)</f>
        <v>0</v>
      </c>
      <c r="BG111" s="198">
        <f>IF(N111="zákl. přenesená",J111,0)</f>
        <v>0</v>
      </c>
      <c r="BH111" s="198">
        <f>IF(N111="sníž. přenesená",J111,0)</f>
        <v>0</v>
      </c>
      <c r="BI111" s="198">
        <f>IF(N111="nulová",J111,0)</f>
        <v>0</v>
      </c>
      <c r="BJ111" s="22" t="s">
        <v>78</v>
      </c>
      <c r="BK111" s="198">
        <f>ROUND(I111*H111,2)</f>
        <v>0</v>
      </c>
      <c r="BL111" s="22" t="s">
        <v>126</v>
      </c>
      <c r="BM111" s="22" t="s">
        <v>182</v>
      </c>
    </row>
    <row r="112" spans="2:65" s="1" customFormat="1" ht="27">
      <c r="B112" s="39"/>
      <c r="C112" s="61"/>
      <c r="D112" s="199" t="s">
        <v>147</v>
      </c>
      <c r="E112" s="61"/>
      <c r="F112" s="200" t="s">
        <v>148</v>
      </c>
      <c r="G112" s="61"/>
      <c r="H112" s="61"/>
      <c r="I112" s="157"/>
      <c r="J112" s="61"/>
      <c r="K112" s="61"/>
      <c r="L112" s="59"/>
      <c r="M112" s="201"/>
      <c r="N112" s="40"/>
      <c r="O112" s="40"/>
      <c r="P112" s="40"/>
      <c r="Q112" s="40"/>
      <c r="R112" s="40"/>
      <c r="S112" s="40"/>
      <c r="T112" s="76"/>
      <c r="AT112" s="22" t="s">
        <v>147</v>
      </c>
      <c r="AU112" s="22" t="s">
        <v>80</v>
      </c>
    </row>
    <row r="113" spans="2:65" s="10" customFormat="1" ht="29.85" customHeight="1">
      <c r="B113" s="170"/>
      <c r="C113" s="171"/>
      <c r="D113" s="184" t="s">
        <v>69</v>
      </c>
      <c r="E113" s="185" t="s">
        <v>183</v>
      </c>
      <c r="F113" s="185" t="s">
        <v>184</v>
      </c>
      <c r="G113" s="171"/>
      <c r="H113" s="171"/>
      <c r="I113" s="174"/>
      <c r="J113" s="186">
        <f>BK113</f>
        <v>0</v>
      </c>
      <c r="K113" s="171"/>
      <c r="L113" s="176"/>
      <c r="M113" s="177"/>
      <c r="N113" s="178"/>
      <c r="O113" s="178"/>
      <c r="P113" s="179">
        <f>SUM(P114:P131)</f>
        <v>0</v>
      </c>
      <c r="Q113" s="178"/>
      <c r="R113" s="179">
        <f>SUM(R114:R131)</f>
        <v>0</v>
      </c>
      <c r="S113" s="178"/>
      <c r="T113" s="180">
        <f>SUM(T114:T131)</f>
        <v>0</v>
      </c>
      <c r="AR113" s="181" t="s">
        <v>78</v>
      </c>
      <c r="AT113" s="182" t="s">
        <v>69</v>
      </c>
      <c r="AU113" s="182" t="s">
        <v>78</v>
      </c>
      <c r="AY113" s="181" t="s">
        <v>119</v>
      </c>
      <c r="BK113" s="183">
        <f>SUM(BK114:BK131)</f>
        <v>0</v>
      </c>
    </row>
    <row r="114" spans="2:65" s="1" customFormat="1" ht="44.25" customHeight="1">
      <c r="B114" s="39"/>
      <c r="C114" s="187" t="s">
        <v>154</v>
      </c>
      <c r="D114" s="187" t="s">
        <v>122</v>
      </c>
      <c r="E114" s="188" t="s">
        <v>185</v>
      </c>
      <c r="F114" s="189" t="s">
        <v>186</v>
      </c>
      <c r="G114" s="190" t="s">
        <v>125</v>
      </c>
      <c r="H114" s="191">
        <v>1</v>
      </c>
      <c r="I114" s="192"/>
      <c r="J114" s="193">
        <f>ROUND(I114*H114,2)</f>
        <v>0</v>
      </c>
      <c r="K114" s="189" t="s">
        <v>21</v>
      </c>
      <c r="L114" s="59"/>
      <c r="M114" s="194" t="s">
        <v>21</v>
      </c>
      <c r="N114" s="195" t="s">
        <v>41</v>
      </c>
      <c r="O114" s="40"/>
      <c r="P114" s="196">
        <f>O114*H114</f>
        <v>0</v>
      </c>
      <c r="Q114" s="196">
        <v>0</v>
      </c>
      <c r="R114" s="196">
        <f>Q114*H114</f>
        <v>0</v>
      </c>
      <c r="S114" s="196">
        <v>0</v>
      </c>
      <c r="T114" s="197">
        <f>S114*H114</f>
        <v>0</v>
      </c>
      <c r="AR114" s="22" t="s">
        <v>126</v>
      </c>
      <c r="AT114" s="22" t="s">
        <v>122</v>
      </c>
      <c r="AU114" s="22" t="s">
        <v>80</v>
      </c>
      <c r="AY114" s="22" t="s">
        <v>119</v>
      </c>
      <c r="BE114" s="198">
        <f>IF(N114="základní",J114,0)</f>
        <v>0</v>
      </c>
      <c r="BF114" s="198">
        <f>IF(N114="snížená",J114,0)</f>
        <v>0</v>
      </c>
      <c r="BG114" s="198">
        <f>IF(N114="zákl. přenesená",J114,0)</f>
        <v>0</v>
      </c>
      <c r="BH114" s="198">
        <f>IF(N114="sníž. přenesená",J114,0)</f>
        <v>0</v>
      </c>
      <c r="BI114" s="198">
        <f>IF(N114="nulová",J114,0)</f>
        <v>0</v>
      </c>
      <c r="BJ114" s="22" t="s">
        <v>78</v>
      </c>
      <c r="BK114" s="198">
        <f>ROUND(I114*H114,2)</f>
        <v>0</v>
      </c>
      <c r="BL114" s="22" t="s">
        <v>126</v>
      </c>
      <c r="BM114" s="22" t="s">
        <v>187</v>
      </c>
    </row>
    <row r="115" spans="2:65" s="1" customFormat="1" ht="40.5">
      <c r="B115" s="39"/>
      <c r="C115" s="61"/>
      <c r="D115" s="199" t="s">
        <v>147</v>
      </c>
      <c r="E115" s="61"/>
      <c r="F115" s="200" t="s">
        <v>188</v>
      </c>
      <c r="G115" s="61"/>
      <c r="H115" s="61"/>
      <c r="I115" s="157"/>
      <c r="J115" s="61"/>
      <c r="K115" s="61"/>
      <c r="L115" s="59"/>
      <c r="M115" s="201"/>
      <c r="N115" s="40"/>
      <c r="O115" s="40"/>
      <c r="P115" s="40"/>
      <c r="Q115" s="40"/>
      <c r="R115" s="40"/>
      <c r="S115" s="40"/>
      <c r="T115" s="76"/>
      <c r="AT115" s="22" t="s">
        <v>147</v>
      </c>
      <c r="AU115" s="22" t="s">
        <v>80</v>
      </c>
    </row>
    <row r="116" spans="2:65" s="11" customFormat="1">
      <c r="B116" s="202"/>
      <c r="C116" s="203"/>
      <c r="D116" s="199" t="s">
        <v>189</v>
      </c>
      <c r="E116" s="204" t="s">
        <v>21</v>
      </c>
      <c r="F116" s="205" t="s">
        <v>190</v>
      </c>
      <c r="G116" s="203"/>
      <c r="H116" s="206" t="s">
        <v>21</v>
      </c>
      <c r="I116" s="207"/>
      <c r="J116" s="203"/>
      <c r="K116" s="203"/>
      <c r="L116" s="208"/>
      <c r="M116" s="209"/>
      <c r="N116" s="210"/>
      <c r="O116" s="210"/>
      <c r="P116" s="210"/>
      <c r="Q116" s="210"/>
      <c r="R116" s="210"/>
      <c r="S116" s="210"/>
      <c r="T116" s="211"/>
      <c r="AT116" s="212" t="s">
        <v>189</v>
      </c>
      <c r="AU116" s="212" t="s">
        <v>80</v>
      </c>
      <c r="AV116" s="11" t="s">
        <v>78</v>
      </c>
      <c r="AW116" s="11" t="s">
        <v>33</v>
      </c>
      <c r="AX116" s="11" t="s">
        <v>70</v>
      </c>
      <c r="AY116" s="212" t="s">
        <v>119</v>
      </c>
    </row>
    <row r="117" spans="2:65" s="11" customFormat="1">
      <c r="B117" s="202"/>
      <c r="C117" s="203"/>
      <c r="D117" s="199" t="s">
        <v>189</v>
      </c>
      <c r="E117" s="204" t="s">
        <v>21</v>
      </c>
      <c r="F117" s="205" t="s">
        <v>191</v>
      </c>
      <c r="G117" s="203"/>
      <c r="H117" s="206" t="s">
        <v>21</v>
      </c>
      <c r="I117" s="207"/>
      <c r="J117" s="203"/>
      <c r="K117" s="203"/>
      <c r="L117" s="208"/>
      <c r="M117" s="209"/>
      <c r="N117" s="210"/>
      <c r="O117" s="210"/>
      <c r="P117" s="210"/>
      <c r="Q117" s="210"/>
      <c r="R117" s="210"/>
      <c r="S117" s="210"/>
      <c r="T117" s="211"/>
      <c r="AT117" s="212" t="s">
        <v>189</v>
      </c>
      <c r="AU117" s="212" t="s">
        <v>80</v>
      </c>
      <c r="AV117" s="11" t="s">
        <v>78</v>
      </c>
      <c r="AW117" s="11" t="s">
        <v>33</v>
      </c>
      <c r="AX117" s="11" t="s">
        <v>70</v>
      </c>
      <c r="AY117" s="212" t="s">
        <v>119</v>
      </c>
    </row>
    <row r="118" spans="2:65" s="11" customFormat="1">
      <c r="B118" s="202"/>
      <c r="C118" s="203"/>
      <c r="D118" s="199" t="s">
        <v>189</v>
      </c>
      <c r="E118" s="204" t="s">
        <v>21</v>
      </c>
      <c r="F118" s="205" t="s">
        <v>192</v>
      </c>
      <c r="G118" s="203"/>
      <c r="H118" s="206" t="s">
        <v>21</v>
      </c>
      <c r="I118" s="207"/>
      <c r="J118" s="203"/>
      <c r="K118" s="203"/>
      <c r="L118" s="208"/>
      <c r="M118" s="209"/>
      <c r="N118" s="210"/>
      <c r="O118" s="210"/>
      <c r="P118" s="210"/>
      <c r="Q118" s="210"/>
      <c r="R118" s="210"/>
      <c r="S118" s="210"/>
      <c r="T118" s="211"/>
      <c r="AT118" s="212" t="s">
        <v>189</v>
      </c>
      <c r="AU118" s="212" t="s">
        <v>80</v>
      </c>
      <c r="AV118" s="11" t="s">
        <v>78</v>
      </c>
      <c r="AW118" s="11" t="s">
        <v>33</v>
      </c>
      <c r="AX118" s="11" t="s">
        <v>70</v>
      </c>
      <c r="AY118" s="212" t="s">
        <v>119</v>
      </c>
    </row>
    <row r="119" spans="2:65" s="11" customFormat="1">
      <c r="B119" s="202"/>
      <c r="C119" s="203"/>
      <c r="D119" s="199" t="s">
        <v>189</v>
      </c>
      <c r="E119" s="204" t="s">
        <v>21</v>
      </c>
      <c r="F119" s="205" t="s">
        <v>193</v>
      </c>
      <c r="G119" s="203"/>
      <c r="H119" s="206" t="s">
        <v>21</v>
      </c>
      <c r="I119" s="207"/>
      <c r="J119" s="203"/>
      <c r="K119" s="203"/>
      <c r="L119" s="208"/>
      <c r="M119" s="209"/>
      <c r="N119" s="210"/>
      <c r="O119" s="210"/>
      <c r="P119" s="210"/>
      <c r="Q119" s="210"/>
      <c r="R119" s="210"/>
      <c r="S119" s="210"/>
      <c r="T119" s="211"/>
      <c r="AT119" s="212" t="s">
        <v>189</v>
      </c>
      <c r="AU119" s="212" t="s">
        <v>80</v>
      </c>
      <c r="AV119" s="11" t="s">
        <v>78</v>
      </c>
      <c r="AW119" s="11" t="s">
        <v>33</v>
      </c>
      <c r="AX119" s="11" t="s">
        <v>70</v>
      </c>
      <c r="AY119" s="212" t="s">
        <v>119</v>
      </c>
    </row>
    <row r="120" spans="2:65" s="11" customFormat="1">
      <c r="B120" s="202"/>
      <c r="C120" s="203"/>
      <c r="D120" s="199" t="s">
        <v>189</v>
      </c>
      <c r="E120" s="204" t="s">
        <v>21</v>
      </c>
      <c r="F120" s="205" t="s">
        <v>194</v>
      </c>
      <c r="G120" s="203"/>
      <c r="H120" s="206" t="s">
        <v>21</v>
      </c>
      <c r="I120" s="207"/>
      <c r="J120" s="203"/>
      <c r="K120" s="203"/>
      <c r="L120" s="208"/>
      <c r="M120" s="209"/>
      <c r="N120" s="210"/>
      <c r="O120" s="210"/>
      <c r="P120" s="210"/>
      <c r="Q120" s="210"/>
      <c r="R120" s="210"/>
      <c r="S120" s="210"/>
      <c r="T120" s="211"/>
      <c r="AT120" s="212" t="s">
        <v>189</v>
      </c>
      <c r="AU120" s="212" t="s">
        <v>80</v>
      </c>
      <c r="AV120" s="11" t="s">
        <v>78</v>
      </c>
      <c r="AW120" s="11" t="s">
        <v>33</v>
      </c>
      <c r="AX120" s="11" t="s">
        <v>70</v>
      </c>
      <c r="AY120" s="212" t="s">
        <v>119</v>
      </c>
    </row>
    <row r="121" spans="2:65" s="11" customFormat="1">
      <c r="B121" s="202"/>
      <c r="C121" s="203"/>
      <c r="D121" s="199" t="s">
        <v>189</v>
      </c>
      <c r="E121" s="204" t="s">
        <v>21</v>
      </c>
      <c r="F121" s="205" t="s">
        <v>195</v>
      </c>
      <c r="G121" s="203"/>
      <c r="H121" s="206" t="s">
        <v>21</v>
      </c>
      <c r="I121" s="207"/>
      <c r="J121" s="203"/>
      <c r="K121" s="203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189</v>
      </c>
      <c r="AU121" s="212" t="s">
        <v>80</v>
      </c>
      <c r="AV121" s="11" t="s">
        <v>78</v>
      </c>
      <c r="AW121" s="11" t="s">
        <v>33</v>
      </c>
      <c r="AX121" s="11" t="s">
        <v>70</v>
      </c>
      <c r="AY121" s="212" t="s">
        <v>119</v>
      </c>
    </row>
    <row r="122" spans="2:65" s="11" customFormat="1">
      <c r="B122" s="202"/>
      <c r="C122" s="203"/>
      <c r="D122" s="199" t="s">
        <v>189</v>
      </c>
      <c r="E122" s="204" t="s">
        <v>21</v>
      </c>
      <c r="F122" s="205" t="s">
        <v>196</v>
      </c>
      <c r="G122" s="203"/>
      <c r="H122" s="206" t="s">
        <v>21</v>
      </c>
      <c r="I122" s="207"/>
      <c r="J122" s="203"/>
      <c r="K122" s="203"/>
      <c r="L122" s="208"/>
      <c r="M122" s="209"/>
      <c r="N122" s="210"/>
      <c r="O122" s="210"/>
      <c r="P122" s="210"/>
      <c r="Q122" s="210"/>
      <c r="R122" s="210"/>
      <c r="S122" s="210"/>
      <c r="T122" s="211"/>
      <c r="AT122" s="212" t="s">
        <v>189</v>
      </c>
      <c r="AU122" s="212" t="s">
        <v>80</v>
      </c>
      <c r="AV122" s="11" t="s">
        <v>78</v>
      </c>
      <c r="AW122" s="11" t="s">
        <v>33</v>
      </c>
      <c r="AX122" s="11" t="s">
        <v>70</v>
      </c>
      <c r="AY122" s="212" t="s">
        <v>119</v>
      </c>
    </row>
    <row r="123" spans="2:65" s="11" customFormat="1">
      <c r="B123" s="202"/>
      <c r="C123" s="203"/>
      <c r="D123" s="199" t="s">
        <v>189</v>
      </c>
      <c r="E123" s="204" t="s">
        <v>21</v>
      </c>
      <c r="F123" s="205" t="s">
        <v>197</v>
      </c>
      <c r="G123" s="203"/>
      <c r="H123" s="206" t="s">
        <v>21</v>
      </c>
      <c r="I123" s="207"/>
      <c r="J123" s="203"/>
      <c r="K123" s="203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189</v>
      </c>
      <c r="AU123" s="212" t="s">
        <v>80</v>
      </c>
      <c r="AV123" s="11" t="s">
        <v>78</v>
      </c>
      <c r="AW123" s="11" t="s">
        <v>33</v>
      </c>
      <c r="AX123" s="11" t="s">
        <v>70</v>
      </c>
      <c r="AY123" s="212" t="s">
        <v>119</v>
      </c>
    </row>
    <row r="124" spans="2:65" s="11" customFormat="1">
      <c r="B124" s="202"/>
      <c r="C124" s="203"/>
      <c r="D124" s="199" t="s">
        <v>189</v>
      </c>
      <c r="E124" s="204" t="s">
        <v>21</v>
      </c>
      <c r="F124" s="205" t="s">
        <v>198</v>
      </c>
      <c r="G124" s="203"/>
      <c r="H124" s="206" t="s">
        <v>21</v>
      </c>
      <c r="I124" s="207"/>
      <c r="J124" s="203"/>
      <c r="K124" s="203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189</v>
      </c>
      <c r="AU124" s="212" t="s">
        <v>80</v>
      </c>
      <c r="AV124" s="11" t="s">
        <v>78</v>
      </c>
      <c r="AW124" s="11" t="s">
        <v>33</v>
      </c>
      <c r="AX124" s="11" t="s">
        <v>70</v>
      </c>
      <c r="AY124" s="212" t="s">
        <v>119</v>
      </c>
    </row>
    <row r="125" spans="2:65" s="11" customFormat="1">
      <c r="B125" s="202"/>
      <c r="C125" s="203"/>
      <c r="D125" s="199" t="s">
        <v>189</v>
      </c>
      <c r="E125" s="204" t="s">
        <v>21</v>
      </c>
      <c r="F125" s="205" t="s">
        <v>199</v>
      </c>
      <c r="G125" s="203"/>
      <c r="H125" s="206" t="s">
        <v>21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189</v>
      </c>
      <c r="AU125" s="212" t="s">
        <v>80</v>
      </c>
      <c r="AV125" s="11" t="s">
        <v>78</v>
      </c>
      <c r="AW125" s="11" t="s">
        <v>33</v>
      </c>
      <c r="AX125" s="11" t="s">
        <v>70</v>
      </c>
      <c r="AY125" s="212" t="s">
        <v>119</v>
      </c>
    </row>
    <row r="126" spans="2:65" s="11" customFormat="1">
      <c r="B126" s="202"/>
      <c r="C126" s="203"/>
      <c r="D126" s="199" t="s">
        <v>189</v>
      </c>
      <c r="E126" s="204" t="s">
        <v>21</v>
      </c>
      <c r="F126" s="205" t="s">
        <v>200</v>
      </c>
      <c r="G126" s="203"/>
      <c r="H126" s="206" t="s">
        <v>21</v>
      </c>
      <c r="I126" s="207"/>
      <c r="J126" s="203"/>
      <c r="K126" s="203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189</v>
      </c>
      <c r="AU126" s="212" t="s">
        <v>80</v>
      </c>
      <c r="AV126" s="11" t="s">
        <v>78</v>
      </c>
      <c r="AW126" s="11" t="s">
        <v>33</v>
      </c>
      <c r="AX126" s="11" t="s">
        <v>70</v>
      </c>
      <c r="AY126" s="212" t="s">
        <v>119</v>
      </c>
    </row>
    <row r="127" spans="2:65" s="11" customFormat="1">
      <c r="B127" s="202"/>
      <c r="C127" s="203"/>
      <c r="D127" s="199" t="s">
        <v>189</v>
      </c>
      <c r="E127" s="204" t="s">
        <v>21</v>
      </c>
      <c r="F127" s="205" t="s">
        <v>201</v>
      </c>
      <c r="G127" s="203"/>
      <c r="H127" s="206" t="s">
        <v>21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189</v>
      </c>
      <c r="AU127" s="212" t="s">
        <v>80</v>
      </c>
      <c r="AV127" s="11" t="s">
        <v>78</v>
      </c>
      <c r="AW127" s="11" t="s">
        <v>33</v>
      </c>
      <c r="AX127" s="11" t="s">
        <v>70</v>
      </c>
      <c r="AY127" s="212" t="s">
        <v>119</v>
      </c>
    </row>
    <row r="128" spans="2:65" s="11" customFormat="1">
      <c r="B128" s="202"/>
      <c r="C128" s="203"/>
      <c r="D128" s="199" t="s">
        <v>189</v>
      </c>
      <c r="E128" s="204" t="s">
        <v>21</v>
      </c>
      <c r="F128" s="205" t="s">
        <v>202</v>
      </c>
      <c r="G128" s="203"/>
      <c r="H128" s="206" t="s">
        <v>21</v>
      </c>
      <c r="I128" s="207"/>
      <c r="J128" s="203"/>
      <c r="K128" s="203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189</v>
      </c>
      <c r="AU128" s="212" t="s">
        <v>80</v>
      </c>
      <c r="AV128" s="11" t="s">
        <v>78</v>
      </c>
      <c r="AW128" s="11" t="s">
        <v>33</v>
      </c>
      <c r="AX128" s="11" t="s">
        <v>70</v>
      </c>
      <c r="AY128" s="212" t="s">
        <v>119</v>
      </c>
    </row>
    <row r="129" spans="2:65" s="12" customFormat="1">
      <c r="B129" s="213"/>
      <c r="C129" s="214"/>
      <c r="D129" s="199" t="s">
        <v>189</v>
      </c>
      <c r="E129" s="215" t="s">
        <v>21</v>
      </c>
      <c r="F129" s="216" t="s">
        <v>21</v>
      </c>
      <c r="G129" s="214"/>
      <c r="H129" s="217">
        <v>0</v>
      </c>
      <c r="I129" s="218"/>
      <c r="J129" s="214"/>
      <c r="K129" s="214"/>
      <c r="L129" s="219"/>
      <c r="M129" s="220"/>
      <c r="N129" s="221"/>
      <c r="O129" s="221"/>
      <c r="P129" s="221"/>
      <c r="Q129" s="221"/>
      <c r="R129" s="221"/>
      <c r="S129" s="221"/>
      <c r="T129" s="222"/>
      <c r="AT129" s="223" t="s">
        <v>189</v>
      </c>
      <c r="AU129" s="223" t="s">
        <v>80</v>
      </c>
      <c r="AV129" s="12" t="s">
        <v>80</v>
      </c>
      <c r="AW129" s="12" t="s">
        <v>33</v>
      </c>
      <c r="AX129" s="12" t="s">
        <v>70</v>
      </c>
      <c r="AY129" s="223" t="s">
        <v>119</v>
      </c>
    </row>
    <row r="130" spans="2:65" s="11" customFormat="1" ht="27">
      <c r="B130" s="202"/>
      <c r="C130" s="203"/>
      <c r="D130" s="199" t="s">
        <v>189</v>
      </c>
      <c r="E130" s="204" t="s">
        <v>21</v>
      </c>
      <c r="F130" s="205" t="s">
        <v>203</v>
      </c>
      <c r="G130" s="203"/>
      <c r="H130" s="206" t="s">
        <v>21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189</v>
      </c>
      <c r="AU130" s="212" t="s">
        <v>80</v>
      </c>
      <c r="AV130" s="11" t="s">
        <v>78</v>
      </c>
      <c r="AW130" s="11" t="s">
        <v>33</v>
      </c>
      <c r="AX130" s="11" t="s">
        <v>70</v>
      </c>
      <c r="AY130" s="212" t="s">
        <v>119</v>
      </c>
    </row>
    <row r="131" spans="2:65" s="12" customFormat="1">
      <c r="B131" s="213"/>
      <c r="C131" s="214"/>
      <c r="D131" s="199" t="s">
        <v>189</v>
      </c>
      <c r="E131" s="215" t="s">
        <v>21</v>
      </c>
      <c r="F131" s="216" t="s">
        <v>78</v>
      </c>
      <c r="G131" s="214"/>
      <c r="H131" s="217">
        <v>1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189</v>
      </c>
      <c r="AU131" s="223" t="s">
        <v>80</v>
      </c>
      <c r="AV131" s="12" t="s">
        <v>80</v>
      </c>
      <c r="AW131" s="12" t="s">
        <v>33</v>
      </c>
      <c r="AX131" s="12" t="s">
        <v>78</v>
      </c>
      <c r="AY131" s="223" t="s">
        <v>119</v>
      </c>
    </row>
    <row r="132" spans="2:65" s="10" customFormat="1" ht="37.35" customHeight="1">
      <c r="B132" s="170"/>
      <c r="C132" s="171"/>
      <c r="D132" s="172" t="s">
        <v>69</v>
      </c>
      <c r="E132" s="173" t="s">
        <v>204</v>
      </c>
      <c r="F132" s="173" t="s">
        <v>205</v>
      </c>
      <c r="G132" s="171"/>
      <c r="H132" s="171"/>
      <c r="I132" s="174"/>
      <c r="J132" s="175">
        <f>BK132</f>
        <v>0</v>
      </c>
      <c r="K132" s="171"/>
      <c r="L132" s="176"/>
      <c r="M132" s="177"/>
      <c r="N132" s="178"/>
      <c r="O132" s="178"/>
      <c r="P132" s="179">
        <f>P133+P142+P146+P152+P155+P158</f>
        <v>0</v>
      </c>
      <c r="Q132" s="178"/>
      <c r="R132" s="179">
        <f>R133+R142+R146+R152+R155+R158</f>
        <v>0</v>
      </c>
      <c r="S132" s="178"/>
      <c r="T132" s="180">
        <f>T133+T142+T146+T152+T155+T158</f>
        <v>0</v>
      </c>
      <c r="AR132" s="181" t="s">
        <v>78</v>
      </c>
      <c r="AT132" s="182" t="s">
        <v>69</v>
      </c>
      <c r="AU132" s="182" t="s">
        <v>70</v>
      </c>
      <c r="AY132" s="181" t="s">
        <v>119</v>
      </c>
      <c r="BK132" s="183">
        <f>BK133+BK142+BK146+BK152+BK155+BK158</f>
        <v>0</v>
      </c>
    </row>
    <row r="133" spans="2:65" s="10" customFormat="1" ht="19.899999999999999" customHeight="1">
      <c r="B133" s="170"/>
      <c r="C133" s="171"/>
      <c r="D133" s="184" t="s">
        <v>69</v>
      </c>
      <c r="E133" s="185" t="s">
        <v>120</v>
      </c>
      <c r="F133" s="185" t="s">
        <v>121</v>
      </c>
      <c r="G133" s="171"/>
      <c r="H133" s="171"/>
      <c r="I133" s="174"/>
      <c r="J133" s="186">
        <f>BK133</f>
        <v>0</v>
      </c>
      <c r="K133" s="171"/>
      <c r="L133" s="176"/>
      <c r="M133" s="177"/>
      <c r="N133" s="178"/>
      <c r="O133" s="178"/>
      <c r="P133" s="179">
        <f>SUM(P134:P141)</f>
        <v>0</v>
      </c>
      <c r="Q133" s="178"/>
      <c r="R133" s="179">
        <f>SUM(R134:R141)</f>
        <v>0</v>
      </c>
      <c r="S133" s="178"/>
      <c r="T133" s="180">
        <f>SUM(T134:T141)</f>
        <v>0</v>
      </c>
      <c r="AR133" s="181" t="s">
        <v>78</v>
      </c>
      <c r="AT133" s="182" t="s">
        <v>69</v>
      </c>
      <c r="AU133" s="182" t="s">
        <v>78</v>
      </c>
      <c r="AY133" s="181" t="s">
        <v>119</v>
      </c>
      <c r="BK133" s="183">
        <f>SUM(BK134:BK141)</f>
        <v>0</v>
      </c>
    </row>
    <row r="134" spans="2:65" s="1" customFormat="1" ht="22.5" customHeight="1">
      <c r="B134" s="39"/>
      <c r="C134" s="187" t="s">
        <v>206</v>
      </c>
      <c r="D134" s="187" t="s">
        <v>122</v>
      </c>
      <c r="E134" s="188" t="s">
        <v>207</v>
      </c>
      <c r="F134" s="189" t="s">
        <v>124</v>
      </c>
      <c r="G134" s="190" t="s">
        <v>125</v>
      </c>
      <c r="H134" s="191">
        <v>20</v>
      </c>
      <c r="I134" s="192"/>
      <c r="J134" s="193">
        <f t="shared" ref="J134:J140" si="10">ROUND(I134*H134,2)</f>
        <v>0</v>
      </c>
      <c r="K134" s="189" t="s">
        <v>21</v>
      </c>
      <c r="L134" s="59"/>
      <c r="M134" s="194" t="s">
        <v>21</v>
      </c>
      <c r="N134" s="195" t="s">
        <v>41</v>
      </c>
      <c r="O134" s="40"/>
      <c r="P134" s="196">
        <f t="shared" ref="P134:P140" si="11">O134*H134</f>
        <v>0</v>
      </c>
      <c r="Q134" s="196">
        <v>0</v>
      </c>
      <c r="R134" s="196">
        <f t="shared" ref="R134:R140" si="12">Q134*H134</f>
        <v>0</v>
      </c>
      <c r="S134" s="196">
        <v>0</v>
      </c>
      <c r="T134" s="197">
        <f t="shared" ref="T134:T140" si="13">S134*H134</f>
        <v>0</v>
      </c>
      <c r="AR134" s="22" t="s">
        <v>126</v>
      </c>
      <c r="AT134" s="22" t="s">
        <v>122</v>
      </c>
      <c r="AU134" s="22" t="s">
        <v>80</v>
      </c>
      <c r="AY134" s="22" t="s">
        <v>119</v>
      </c>
      <c r="BE134" s="198">
        <f t="shared" ref="BE134:BE140" si="14">IF(N134="základní",J134,0)</f>
        <v>0</v>
      </c>
      <c r="BF134" s="198">
        <f t="shared" ref="BF134:BF140" si="15">IF(N134="snížená",J134,0)</f>
        <v>0</v>
      </c>
      <c r="BG134" s="198">
        <f t="shared" ref="BG134:BG140" si="16">IF(N134="zákl. přenesená",J134,0)</f>
        <v>0</v>
      </c>
      <c r="BH134" s="198">
        <f t="shared" ref="BH134:BH140" si="17">IF(N134="sníž. přenesená",J134,0)</f>
        <v>0</v>
      </c>
      <c r="BI134" s="198">
        <f t="shared" ref="BI134:BI140" si="18">IF(N134="nulová",J134,0)</f>
        <v>0</v>
      </c>
      <c r="BJ134" s="22" t="s">
        <v>78</v>
      </c>
      <c r="BK134" s="198">
        <f t="shared" ref="BK134:BK140" si="19">ROUND(I134*H134,2)</f>
        <v>0</v>
      </c>
      <c r="BL134" s="22" t="s">
        <v>126</v>
      </c>
      <c r="BM134" s="22" t="s">
        <v>208</v>
      </c>
    </row>
    <row r="135" spans="2:65" s="1" customFormat="1" ht="22.5" customHeight="1">
      <c r="B135" s="39"/>
      <c r="C135" s="187" t="s">
        <v>158</v>
      </c>
      <c r="D135" s="187" t="s">
        <v>122</v>
      </c>
      <c r="E135" s="188" t="s">
        <v>209</v>
      </c>
      <c r="F135" s="189" t="s">
        <v>128</v>
      </c>
      <c r="G135" s="190" t="s">
        <v>125</v>
      </c>
      <c r="H135" s="191">
        <v>2</v>
      </c>
      <c r="I135" s="192"/>
      <c r="J135" s="193">
        <f t="shared" si="10"/>
        <v>0</v>
      </c>
      <c r="K135" s="189" t="s">
        <v>21</v>
      </c>
      <c r="L135" s="59"/>
      <c r="M135" s="194" t="s">
        <v>21</v>
      </c>
      <c r="N135" s="195" t="s">
        <v>41</v>
      </c>
      <c r="O135" s="40"/>
      <c r="P135" s="196">
        <f t="shared" si="11"/>
        <v>0</v>
      </c>
      <c r="Q135" s="196">
        <v>0</v>
      </c>
      <c r="R135" s="196">
        <f t="shared" si="12"/>
        <v>0</v>
      </c>
      <c r="S135" s="196">
        <v>0</v>
      </c>
      <c r="T135" s="197">
        <f t="shared" si="13"/>
        <v>0</v>
      </c>
      <c r="AR135" s="22" t="s">
        <v>126</v>
      </c>
      <c r="AT135" s="22" t="s">
        <v>122</v>
      </c>
      <c r="AU135" s="22" t="s">
        <v>80</v>
      </c>
      <c r="AY135" s="22" t="s">
        <v>119</v>
      </c>
      <c r="BE135" s="198">
        <f t="shared" si="14"/>
        <v>0</v>
      </c>
      <c r="BF135" s="198">
        <f t="shared" si="15"/>
        <v>0</v>
      </c>
      <c r="BG135" s="198">
        <f t="shared" si="16"/>
        <v>0</v>
      </c>
      <c r="BH135" s="198">
        <f t="shared" si="17"/>
        <v>0</v>
      </c>
      <c r="BI135" s="198">
        <f t="shared" si="18"/>
        <v>0</v>
      </c>
      <c r="BJ135" s="22" t="s">
        <v>78</v>
      </c>
      <c r="BK135" s="198">
        <f t="shared" si="19"/>
        <v>0</v>
      </c>
      <c r="BL135" s="22" t="s">
        <v>126</v>
      </c>
      <c r="BM135" s="22" t="s">
        <v>210</v>
      </c>
    </row>
    <row r="136" spans="2:65" s="1" customFormat="1" ht="22.5" customHeight="1">
      <c r="B136" s="39"/>
      <c r="C136" s="187" t="s">
        <v>211</v>
      </c>
      <c r="D136" s="187" t="s">
        <v>122</v>
      </c>
      <c r="E136" s="188" t="s">
        <v>212</v>
      </c>
      <c r="F136" s="189" t="s">
        <v>131</v>
      </c>
      <c r="G136" s="190" t="s">
        <v>125</v>
      </c>
      <c r="H136" s="191">
        <v>1</v>
      </c>
      <c r="I136" s="192"/>
      <c r="J136" s="193">
        <f t="shared" si="10"/>
        <v>0</v>
      </c>
      <c r="K136" s="189" t="s">
        <v>21</v>
      </c>
      <c r="L136" s="59"/>
      <c r="M136" s="194" t="s">
        <v>21</v>
      </c>
      <c r="N136" s="195" t="s">
        <v>41</v>
      </c>
      <c r="O136" s="40"/>
      <c r="P136" s="196">
        <f t="shared" si="11"/>
        <v>0</v>
      </c>
      <c r="Q136" s="196">
        <v>0</v>
      </c>
      <c r="R136" s="196">
        <f t="shared" si="12"/>
        <v>0</v>
      </c>
      <c r="S136" s="196">
        <v>0</v>
      </c>
      <c r="T136" s="197">
        <f t="shared" si="13"/>
        <v>0</v>
      </c>
      <c r="AR136" s="22" t="s">
        <v>126</v>
      </c>
      <c r="AT136" s="22" t="s">
        <v>122</v>
      </c>
      <c r="AU136" s="22" t="s">
        <v>80</v>
      </c>
      <c r="AY136" s="22" t="s">
        <v>119</v>
      </c>
      <c r="BE136" s="198">
        <f t="shared" si="14"/>
        <v>0</v>
      </c>
      <c r="BF136" s="198">
        <f t="shared" si="15"/>
        <v>0</v>
      </c>
      <c r="BG136" s="198">
        <f t="shared" si="16"/>
        <v>0</v>
      </c>
      <c r="BH136" s="198">
        <f t="shared" si="17"/>
        <v>0</v>
      </c>
      <c r="BI136" s="198">
        <f t="shared" si="18"/>
        <v>0</v>
      </c>
      <c r="BJ136" s="22" t="s">
        <v>78</v>
      </c>
      <c r="BK136" s="198">
        <f t="shared" si="19"/>
        <v>0</v>
      </c>
      <c r="BL136" s="22" t="s">
        <v>126</v>
      </c>
      <c r="BM136" s="22" t="s">
        <v>213</v>
      </c>
    </row>
    <row r="137" spans="2:65" s="1" customFormat="1" ht="22.5" customHeight="1">
      <c r="B137" s="39"/>
      <c r="C137" s="187" t="s">
        <v>163</v>
      </c>
      <c r="D137" s="187" t="s">
        <v>122</v>
      </c>
      <c r="E137" s="188" t="s">
        <v>214</v>
      </c>
      <c r="F137" s="189" t="s">
        <v>134</v>
      </c>
      <c r="G137" s="190" t="s">
        <v>125</v>
      </c>
      <c r="H137" s="191">
        <v>6</v>
      </c>
      <c r="I137" s="192"/>
      <c r="J137" s="193">
        <f t="shared" si="10"/>
        <v>0</v>
      </c>
      <c r="K137" s="189" t="s">
        <v>21</v>
      </c>
      <c r="L137" s="59"/>
      <c r="M137" s="194" t="s">
        <v>21</v>
      </c>
      <c r="N137" s="195" t="s">
        <v>41</v>
      </c>
      <c r="O137" s="40"/>
      <c r="P137" s="196">
        <f t="shared" si="11"/>
        <v>0</v>
      </c>
      <c r="Q137" s="196">
        <v>0</v>
      </c>
      <c r="R137" s="196">
        <f t="shared" si="12"/>
        <v>0</v>
      </c>
      <c r="S137" s="196">
        <v>0</v>
      </c>
      <c r="T137" s="197">
        <f t="shared" si="13"/>
        <v>0</v>
      </c>
      <c r="AR137" s="22" t="s">
        <v>126</v>
      </c>
      <c r="AT137" s="22" t="s">
        <v>122</v>
      </c>
      <c r="AU137" s="22" t="s">
        <v>80</v>
      </c>
      <c r="AY137" s="22" t="s">
        <v>119</v>
      </c>
      <c r="BE137" s="198">
        <f t="shared" si="14"/>
        <v>0</v>
      </c>
      <c r="BF137" s="198">
        <f t="shared" si="15"/>
        <v>0</v>
      </c>
      <c r="BG137" s="198">
        <f t="shared" si="16"/>
        <v>0</v>
      </c>
      <c r="BH137" s="198">
        <f t="shared" si="17"/>
        <v>0</v>
      </c>
      <c r="BI137" s="198">
        <f t="shared" si="18"/>
        <v>0</v>
      </c>
      <c r="BJ137" s="22" t="s">
        <v>78</v>
      </c>
      <c r="BK137" s="198">
        <f t="shared" si="19"/>
        <v>0</v>
      </c>
      <c r="BL137" s="22" t="s">
        <v>126</v>
      </c>
      <c r="BM137" s="22" t="s">
        <v>215</v>
      </c>
    </row>
    <row r="138" spans="2:65" s="1" customFormat="1" ht="22.5" customHeight="1">
      <c r="B138" s="39"/>
      <c r="C138" s="187" t="s">
        <v>9</v>
      </c>
      <c r="D138" s="187" t="s">
        <v>122</v>
      </c>
      <c r="E138" s="188" t="s">
        <v>216</v>
      </c>
      <c r="F138" s="189" t="s">
        <v>138</v>
      </c>
      <c r="G138" s="190" t="s">
        <v>125</v>
      </c>
      <c r="H138" s="191">
        <v>1</v>
      </c>
      <c r="I138" s="192"/>
      <c r="J138" s="193">
        <f t="shared" si="10"/>
        <v>0</v>
      </c>
      <c r="K138" s="189" t="s">
        <v>21</v>
      </c>
      <c r="L138" s="59"/>
      <c r="M138" s="194" t="s">
        <v>21</v>
      </c>
      <c r="N138" s="195" t="s">
        <v>41</v>
      </c>
      <c r="O138" s="40"/>
      <c r="P138" s="196">
        <f t="shared" si="11"/>
        <v>0</v>
      </c>
      <c r="Q138" s="196">
        <v>0</v>
      </c>
      <c r="R138" s="196">
        <f t="shared" si="12"/>
        <v>0</v>
      </c>
      <c r="S138" s="196">
        <v>0</v>
      </c>
      <c r="T138" s="197">
        <f t="shared" si="13"/>
        <v>0</v>
      </c>
      <c r="AR138" s="22" t="s">
        <v>126</v>
      </c>
      <c r="AT138" s="22" t="s">
        <v>122</v>
      </c>
      <c r="AU138" s="22" t="s">
        <v>80</v>
      </c>
      <c r="AY138" s="22" t="s">
        <v>119</v>
      </c>
      <c r="BE138" s="198">
        <f t="shared" si="14"/>
        <v>0</v>
      </c>
      <c r="BF138" s="198">
        <f t="shared" si="15"/>
        <v>0</v>
      </c>
      <c r="BG138" s="198">
        <f t="shared" si="16"/>
        <v>0</v>
      </c>
      <c r="BH138" s="198">
        <f t="shared" si="17"/>
        <v>0</v>
      </c>
      <c r="BI138" s="198">
        <f t="shared" si="18"/>
        <v>0</v>
      </c>
      <c r="BJ138" s="22" t="s">
        <v>78</v>
      </c>
      <c r="BK138" s="198">
        <f t="shared" si="19"/>
        <v>0</v>
      </c>
      <c r="BL138" s="22" t="s">
        <v>126</v>
      </c>
      <c r="BM138" s="22" t="s">
        <v>217</v>
      </c>
    </row>
    <row r="139" spans="2:65" s="1" customFormat="1" ht="22.5" customHeight="1">
      <c r="B139" s="39"/>
      <c r="C139" s="187" t="s">
        <v>167</v>
      </c>
      <c r="D139" s="187" t="s">
        <v>122</v>
      </c>
      <c r="E139" s="188" t="s">
        <v>218</v>
      </c>
      <c r="F139" s="189" t="s">
        <v>141</v>
      </c>
      <c r="G139" s="190" t="s">
        <v>125</v>
      </c>
      <c r="H139" s="191">
        <v>10</v>
      </c>
      <c r="I139" s="192"/>
      <c r="J139" s="193">
        <f t="shared" si="10"/>
        <v>0</v>
      </c>
      <c r="K139" s="189" t="s">
        <v>21</v>
      </c>
      <c r="L139" s="59"/>
      <c r="M139" s="194" t="s">
        <v>21</v>
      </c>
      <c r="N139" s="195" t="s">
        <v>41</v>
      </c>
      <c r="O139" s="40"/>
      <c r="P139" s="196">
        <f t="shared" si="11"/>
        <v>0</v>
      </c>
      <c r="Q139" s="196">
        <v>0</v>
      </c>
      <c r="R139" s="196">
        <f t="shared" si="12"/>
        <v>0</v>
      </c>
      <c r="S139" s="196">
        <v>0</v>
      </c>
      <c r="T139" s="197">
        <f t="shared" si="13"/>
        <v>0</v>
      </c>
      <c r="AR139" s="22" t="s">
        <v>126</v>
      </c>
      <c r="AT139" s="22" t="s">
        <v>122</v>
      </c>
      <c r="AU139" s="22" t="s">
        <v>80</v>
      </c>
      <c r="AY139" s="22" t="s">
        <v>119</v>
      </c>
      <c r="BE139" s="198">
        <f t="shared" si="14"/>
        <v>0</v>
      </c>
      <c r="BF139" s="198">
        <f t="shared" si="15"/>
        <v>0</v>
      </c>
      <c r="BG139" s="198">
        <f t="shared" si="16"/>
        <v>0</v>
      </c>
      <c r="BH139" s="198">
        <f t="shared" si="17"/>
        <v>0</v>
      </c>
      <c r="BI139" s="198">
        <f t="shared" si="18"/>
        <v>0</v>
      </c>
      <c r="BJ139" s="22" t="s">
        <v>78</v>
      </c>
      <c r="BK139" s="198">
        <f t="shared" si="19"/>
        <v>0</v>
      </c>
      <c r="BL139" s="22" t="s">
        <v>126</v>
      </c>
      <c r="BM139" s="22" t="s">
        <v>219</v>
      </c>
    </row>
    <row r="140" spans="2:65" s="1" customFormat="1" ht="22.5" customHeight="1">
      <c r="B140" s="39"/>
      <c r="C140" s="187" t="s">
        <v>220</v>
      </c>
      <c r="D140" s="187" t="s">
        <v>122</v>
      </c>
      <c r="E140" s="188" t="s">
        <v>221</v>
      </c>
      <c r="F140" s="189" t="s">
        <v>145</v>
      </c>
      <c r="G140" s="190" t="s">
        <v>125</v>
      </c>
      <c r="H140" s="191">
        <v>1</v>
      </c>
      <c r="I140" s="192"/>
      <c r="J140" s="193">
        <f t="shared" si="10"/>
        <v>0</v>
      </c>
      <c r="K140" s="189" t="s">
        <v>21</v>
      </c>
      <c r="L140" s="59"/>
      <c r="M140" s="194" t="s">
        <v>21</v>
      </c>
      <c r="N140" s="195" t="s">
        <v>41</v>
      </c>
      <c r="O140" s="40"/>
      <c r="P140" s="196">
        <f t="shared" si="11"/>
        <v>0</v>
      </c>
      <c r="Q140" s="196">
        <v>0</v>
      </c>
      <c r="R140" s="196">
        <f t="shared" si="12"/>
        <v>0</v>
      </c>
      <c r="S140" s="196">
        <v>0</v>
      </c>
      <c r="T140" s="197">
        <f t="shared" si="13"/>
        <v>0</v>
      </c>
      <c r="AR140" s="22" t="s">
        <v>126</v>
      </c>
      <c r="AT140" s="22" t="s">
        <v>122</v>
      </c>
      <c r="AU140" s="22" t="s">
        <v>80</v>
      </c>
      <c r="AY140" s="22" t="s">
        <v>119</v>
      </c>
      <c r="BE140" s="198">
        <f t="shared" si="14"/>
        <v>0</v>
      </c>
      <c r="BF140" s="198">
        <f t="shared" si="15"/>
        <v>0</v>
      </c>
      <c r="BG140" s="198">
        <f t="shared" si="16"/>
        <v>0</v>
      </c>
      <c r="BH140" s="198">
        <f t="shared" si="17"/>
        <v>0</v>
      </c>
      <c r="BI140" s="198">
        <f t="shared" si="18"/>
        <v>0</v>
      </c>
      <c r="BJ140" s="22" t="s">
        <v>78</v>
      </c>
      <c r="BK140" s="198">
        <f t="shared" si="19"/>
        <v>0</v>
      </c>
      <c r="BL140" s="22" t="s">
        <v>126</v>
      </c>
      <c r="BM140" s="22" t="s">
        <v>222</v>
      </c>
    </row>
    <row r="141" spans="2:65" s="1" customFormat="1" ht="27">
      <c r="B141" s="39"/>
      <c r="C141" s="61"/>
      <c r="D141" s="199" t="s">
        <v>147</v>
      </c>
      <c r="E141" s="61"/>
      <c r="F141" s="200" t="s">
        <v>148</v>
      </c>
      <c r="G141" s="61"/>
      <c r="H141" s="61"/>
      <c r="I141" s="157"/>
      <c r="J141" s="61"/>
      <c r="K141" s="61"/>
      <c r="L141" s="59"/>
      <c r="M141" s="201"/>
      <c r="N141" s="40"/>
      <c r="O141" s="40"/>
      <c r="P141" s="40"/>
      <c r="Q141" s="40"/>
      <c r="R141" s="40"/>
      <c r="S141" s="40"/>
      <c r="T141" s="76"/>
      <c r="AT141" s="22" t="s">
        <v>147</v>
      </c>
      <c r="AU141" s="22" t="s">
        <v>80</v>
      </c>
    </row>
    <row r="142" spans="2:65" s="10" customFormat="1" ht="29.85" customHeight="1">
      <c r="B142" s="170"/>
      <c r="C142" s="171"/>
      <c r="D142" s="184" t="s">
        <v>69</v>
      </c>
      <c r="E142" s="185" t="s">
        <v>149</v>
      </c>
      <c r="F142" s="185" t="s">
        <v>150</v>
      </c>
      <c r="G142" s="171"/>
      <c r="H142" s="171"/>
      <c r="I142" s="174"/>
      <c r="J142" s="186">
        <f>BK142</f>
        <v>0</v>
      </c>
      <c r="K142" s="171"/>
      <c r="L142" s="176"/>
      <c r="M142" s="177"/>
      <c r="N142" s="178"/>
      <c r="O142" s="178"/>
      <c r="P142" s="179">
        <f>SUM(P143:P145)</f>
        <v>0</v>
      </c>
      <c r="Q142" s="178"/>
      <c r="R142" s="179">
        <f>SUM(R143:R145)</f>
        <v>0</v>
      </c>
      <c r="S142" s="178"/>
      <c r="T142" s="180">
        <f>SUM(T143:T145)</f>
        <v>0</v>
      </c>
      <c r="AR142" s="181" t="s">
        <v>78</v>
      </c>
      <c r="AT142" s="182" t="s">
        <v>69</v>
      </c>
      <c r="AU142" s="182" t="s">
        <v>78</v>
      </c>
      <c r="AY142" s="181" t="s">
        <v>119</v>
      </c>
      <c r="BK142" s="183">
        <f>SUM(BK143:BK145)</f>
        <v>0</v>
      </c>
    </row>
    <row r="143" spans="2:65" s="1" customFormat="1" ht="22.5" customHeight="1">
      <c r="B143" s="39"/>
      <c r="C143" s="187" t="s">
        <v>170</v>
      </c>
      <c r="D143" s="187" t="s">
        <v>122</v>
      </c>
      <c r="E143" s="188" t="s">
        <v>223</v>
      </c>
      <c r="F143" s="189" t="s">
        <v>152</v>
      </c>
      <c r="G143" s="190" t="s">
        <v>153</v>
      </c>
      <c r="H143" s="191">
        <v>38</v>
      </c>
      <c r="I143" s="192"/>
      <c r="J143" s="193">
        <f>ROUND(I143*H143,2)</f>
        <v>0</v>
      </c>
      <c r="K143" s="189" t="s">
        <v>21</v>
      </c>
      <c r="L143" s="59"/>
      <c r="M143" s="194" t="s">
        <v>21</v>
      </c>
      <c r="N143" s="195" t="s">
        <v>41</v>
      </c>
      <c r="O143" s="40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AR143" s="22" t="s">
        <v>126</v>
      </c>
      <c r="AT143" s="22" t="s">
        <v>122</v>
      </c>
      <c r="AU143" s="22" t="s">
        <v>80</v>
      </c>
      <c r="AY143" s="22" t="s">
        <v>119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22" t="s">
        <v>78</v>
      </c>
      <c r="BK143" s="198">
        <f>ROUND(I143*H143,2)</f>
        <v>0</v>
      </c>
      <c r="BL143" s="22" t="s">
        <v>126</v>
      </c>
      <c r="BM143" s="22" t="s">
        <v>224</v>
      </c>
    </row>
    <row r="144" spans="2:65" s="1" customFormat="1" ht="22.5" customHeight="1">
      <c r="B144" s="39"/>
      <c r="C144" s="187" t="s">
        <v>225</v>
      </c>
      <c r="D144" s="187" t="s">
        <v>122</v>
      </c>
      <c r="E144" s="188" t="s">
        <v>226</v>
      </c>
      <c r="F144" s="189" t="s">
        <v>157</v>
      </c>
      <c r="G144" s="190" t="s">
        <v>153</v>
      </c>
      <c r="H144" s="191">
        <v>18</v>
      </c>
      <c r="I144" s="192"/>
      <c r="J144" s="193">
        <f>ROUND(I144*H144,2)</f>
        <v>0</v>
      </c>
      <c r="K144" s="189" t="s">
        <v>21</v>
      </c>
      <c r="L144" s="59"/>
      <c r="M144" s="194" t="s">
        <v>21</v>
      </c>
      <c r="N144" s="195" t="s">
        <v>41</v>
      </c>
      <c r="O144" s="40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AR144" s="22" t="s">
        <v>126</v>
      </c>
      <c r="AT144" s="22" t="s">
        <v>122</v>
      </c>
      <c r="AU144" s="22" t="s">
        <v>80</v>
      </c>
      <c r="AY144" s="22" t="s">
        <v>119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22" t="s">
        <v>78</v>
      </c>
      <c r="BK144" s="198">
        <f>ROUND(I144*H144,2)</f>
        <v>0</v>
      </c>
      <c r="BL144" s="22" t="s">
        <v>126</v>
      </c>
      <c r="BM144" s="22" t="s">
        <v>227</v>
      </c>
    </row>
    <row r="145" spans="2:65" s="1" customFormat="1" ht="27">
      <c r="B145" s="39"/>
      <c r="C145" s="61"/>
      <c r="D145" s="199" t="s">
        <v>147</v>
      </c>
      <c r="E145" s="61"/>
      <c r="F145" s="200" t="s">
        <v>148</v>
      </c>
      <c r="G145" s="61"/>
      <c r="H145" s="61"/>
      <c r="I145" s="157"/>
      <c r="J145" s="61"/>
      <c r="K145" s="61"/>
      <c r="L145" s="59"/>
      <c r="M145" s="201"/>
      <c r="N145" s="40"/>
      <c r="O145" s="40"/>
      <c r="P145" s="40"/>
      <c r="Q145" s="40"/>
      <c r="R145" s="40"/>
      <c r="S145" s="40"/>
      <c r="T145" s="76"/>
      <c r="AT145" s="22" t="s">
        <v>147</v>
      </c>
      <c r="AU145" s="22" t="s">
        <v>80</v>
      </c>
    </row>
    <row r="146" spans="2:65" s="10" customFormat="1" ht="29.85" customHeight="1">
      <c r="B146" s="170"/>
      <c r="C146" s="171"/>
      <c r="D146" s="184" t="s">
        <v>69</v>
      </c>
      <c r="E146" s="185" t="s">
        <v>159</v>
      </c>
      <c r="F146" s="185" t="s">
        <v>160</v>
      </c>
      <c r="G146" s="171"/>
      <c r="H146" s="171"/>
      <c r="I146" s="174"/>
      <c r="J146" s="186">
        <f>BK146</f>
        <v>0</v>
      </c>
      <c r="K146" s="171"/>
      <c r="L146" s="176"/>
      <c r="M146" s="177"/>
      <c r="N146" s="178"/>
      <c r="O146" s="178"/>
      <c r="P146" s="179">
        <f>SUM(P147:P151)</f>
        <v>0</v>
      </c>
      <c r="Q146" s="178"/>
      <c r="R146" s="179">
        <f>SUM(R147:R151)</f>
        <v>0</v>
      </c>
      <c r="S146" s="178"/>
      <c r="T146" s="180">
        <f>SUM(T147:T151)</f>
        <v>0</v>
      </c>
      <c r="AR146" s="181" t="s">
        <v>78</v>
      </c>
      <c r="AT146" s="182" t="s">
        <v>69</v>
      </c>
      <c r="AU146" s="182" t="s">
        <v>78</v>
      </c>
      <c r="AY146" s="181" t="s">
        <v>119</v>
      </c>
      <c r="BK146" s="183">
        <f>SUM(BK147:BK151)</f>
        <v>0</v>
      </c>
    </row>
    <row r="147" spans="2:65" s="1" customFormat="1" ht="22.5" customHeight="1">
      <c r="B147" s="39"/>
      <c r="C147" s="187" t="s">
        <v>174</v>
      </c>
      <c r="D147" s="187" t="s">
        <v>122</v>
      </c>
      <c r="E147" s="188" t="s">
        <v>228</v>
      </c>
      <c r="F147" s="189" t="s">
        <v>162</v>
      </c>
      <c r="G147" s="190" t="s">
        <v>153</v>
      </c>
      <c r="H147" s="191">
        <v>95</v>
      </c>
      <c r="I147" s="192"/>
      <c r="J147" s="193">
        <f>ROUND(I147*H147,2)</f>
        <v>0</v>
      </c>
      <c r="K147" s="189" t="s">
        <v>21</v>
      </c>
      <c r="L147" s="59"/>
      <c r="M147" s="194" t="s">
        <v>21</v>
      </c>
      <c r="N147" s="195" t="s">
        <v>41</v>
      </c>
      <c r="O147" s="40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AR147" s="22" t="s">
        <v>126</v>
      </c>
      <c r="AT147" s="22" t="s">
        <v>122</v>
      </c>
      <c r="AU147" s="22" t="s">
        <v>80</v>
      </c>
      <c r="AY147" s="22" t="s">
        <v>119</v>
      </c>
      <c r="BE147" s="198">
        <f>IF(N147="základní",J147,0)</f>
        <v>0</v>
      </c>
      <c r="BF147" s="198">
        <f>IF(N147="snížená",J147,0)</f>
        <v>0</v>
      </c>
      <c r="BG147" s="198">
        <f>IF(N147="zákl. přenesená",J147,0)</f>
        <v>0</v>
      </c>
      <c r="BH147" s="198">
        <f>IF(N147="sníž. přenesená",J147,0)</f>
        <v>0</v>
      </c>
      <c r="BI147" s="198">
        <f>IF(N147="nulová",J147,0)</f>
        <v>0</v>
      </c>
      <c r="BJ147" s="22" t="s">
        <v>78</v>
      </c>
      <c r="BK147" s="198">
        <f>ROUND(I147*H147,2)</f>
        <v>0</v>
      </c>
      <c r="BL147" s="22" t="s">
        <v>126</v>
      </c>
      <c r="BM147" s="22" t="s">
        <v>229</v>
      </c>
    </row>
    <row r="148" spans="2:65" s="1" customFormat="1" ht="22.5" customHeight="1">
      <c r="B148" s="39"/>
      <c r="C148" s="187" t="s">
        <v>230</v>
      </c>
      <c r="D148" s="187" t="s">
        <v>122</v>
      </c>
      <c r="E148" s="188" t="s">
        <v>231</v>
      </c>
      <c r="F148" s="189" t="s">
        <v>166</v>
      </c>
      <c r="G148" s="190" t="s">
        <v>153</v>
      </c>
      <c r="H148" s="191">
        <v>12</v>
      </c>
      <c r="I148" s="192"/>
      <c r="J148" s="193">
        <f>ROUND(I148*H148,2)</f>
        <v>0</v>
      </c>
      <c r="K148" s="189" t="s">
        <v>21</v>
      </c>
      <c r="L148" s="59"/>
      <c r="M148" s="194" t="s">
        <v>21</v>
      </c>
      <c r="N148" s="195" t="s">
        <v>41</v>
      </c>
      <c r="O148" s="40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AR148" s="22" t="s">
        <v>126</v>
      </c>
      <c r="AT148" s="22" t="s">
        <v>122</v>
      </c>
      <c r="AU148" s="22" t="s">
        <v>80</v>
      </c>
      <c r="AY148" s="22" t="s">
        <v>119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22" t="s">
        <v>78</v>
      </c>
      <c r="BK148" s="198">
        <f>ROUND(I148*H148,2)</f>
        <v>0</v>
      </c>
      <c r="BL148" s="22" t="s">
        <v>126</v>
      </c>
      <c r="BM148" s="22" t="s">
        <v>232</v>
      </c>
    </row>
    <row r="149" spans="2:65" s="1" customFormat="1" ht="22.5" customHeight="1">
      <c r="B149" s="39"/>
      <c r="C149" s="187" t="s">
        <v>177</v>
      </c>
      <c r="D149" s="187" t="s">
        <v>122</v>
      </c>
      <c r="E149" s="188" t="s">
        <v>233</v>
      </c>
      <c r="F149" s="189" t="s">
        <v>169</v>
      </c>
      <c r="G149" s="190" t="s">
        <v>153</v>
      </c>
      <c r="H149" s="191">
        <v>25</v>
      </c>
      <c r="I149" s="192"/>
      <c r="J149" s="193">
        <f>ROUND(I149*H149,2)</f>
        <v>0</v>
      </c>
      <c r="K149" s="189" t="s">
        <v>21</v>
      </c>
      <c r="L149" s="59"/>
      <c r="M149" s="194" t="s">
        <v>21</v>
      </c>
      <c r="N149" s="195" t="s">
        <v>41</v>
      </c>
      <c r="O149" s="40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AR149" s="22" t="s">
        <v>126</v>
      </c>
      <c r="AT149" s="22" t="s">
        <v>122</v>
      </c>
      <c r="AU149" s="22" t="s">
        <v>80</v>
      </c>
      <c r="AY149" s="22" t="s">
        <v>119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22" t="s">
        <v>78</v>
      </c>
      <c r="BK149" s="198">
        <f>ROUND(I149*H149,2)</f>
        <v>0</v>
      </c>
      <c r="BL149" s="22" t="s">
        <v>126</v>
      </c>
      <c r="BM149" s="22" t="s">
        <v>234</v>
      </c>
    </row>
    <row r="150" spans="2:65" s="1" customFormat="1" ht="22.5" customHeight="1">
      <c r="B150" s="39"/>
      <c r="C150" s="187" t="s">
        <v>235</v>
      </c>
      <c r="D150" s="187" t="s">
        <v>122</v>
      </c>
      <c r="E150" s="188" t="s">
        <v>236</v>
      </c>
      <c r="F150" s="189" t="s">
        <v>173</v>
      </c>
      <c r="G150" s="190" t="s">
        <v>153</v>
      </c>
      <c r="H150" s="191">
        <v>3</v>
      </c>
      <c r="I150" s="192"/>
      <c r="J150" s="193">
        <f>ROUND(I150*H150,2)</f>
        <v>0</v>
      </c>
      <c r="K150" s="189" t="s">
        <v>21</v>
      </c>
      <c r="L150" s="59"/>
      <c r="M150" s="194" t="s">
        <v>21</v>
      </c>
      <c r="N150" s="195" t="s">
        <v>41</v>
      </c>
      <c r="O150" s="40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AR150" s="22" t="s">
        <v>126</v>
      </c>
      <c r="AT150" s="22" t="s">
        <v>122</v>
      </c>
      <c r="AU150" s="22" t="s">
        <v>80</v>
      </c>
      <c r="AY150" s="22" t="s">
        <v>119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22" t="s">
        <v>78</v>
      </c>
      <c r="BK150" s="198">
        <f>ROUND(I150*H150,2)</f>
        <v>0</v>
      </c>
      <c r="BL150" s="22" t="s">
        <v>126</v>
      </c>
      <c r="BM150" s="22" t="s">
        <v>237</v>
      </c>
    </row>
    <row r="151" spans="2:65" s="1" customFormat="1" ht="22.5" customHeight="1">
      <c r="B151" s="39"/>
      <c r="C151" s="187" t="s">
        <v>182</v>
      </c>
      <c r="D151" s="187" t="s">
        <v>122</v>
      </c>
      <c r="E151" s="188" t="s">
        <v>238</v>
      </c>
      <c r="F151" s="189" t="s">
        <v>176</v>
      </c>
      <c r="G151" s="190" t="s">
        <v>153</v>
      </c>
      <c r="H151" s="191">
        <v>195</v>
      </c>
      <c r="I151" s="192"/>
      <c r="J151" s="193">
        <f>ROUND(I151*H151,2)</f>
        <v>0</v>
      </c>
      <c r="K151" s="189" t="s">
        <v>21</v>
      </c>
      <c r="L151" s="59"/>
      <c r="M151" s="194" t="s">
        <v>21</v>
      </c>
      <c r="N151" s="195" t="s">
        <v>41</v>
      </c>
      <c r="O151" s="4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AR151" s="22" t="s">
        <v>126</v>
      </c>
      <c r="AT151" s="22" t="s">
        <v>122</v>
      </c>
      <c r="AU151" s="22" t="s">
        <v>80</v>
      </c>
      <c r="AY151" s="22" t="s">
        <v>119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22" t="s">
        <v>78</v>
      </c>
      <c r="BK151" s="198">
        <f>ROUND(I151*H151,2)</f>
        <v>0</v>
      </c>
      <c r="BL151" s="22" t="s">
        <v>126</v>
      </c>
      <c r="BM151" s="22" t="s">
        <v>239</v>
      </c>
    </row>
    <row r="152" spans="2:65" s="10" customFormat="1" ht="29.85" customHeight="1">
      <c r="B152" s="170"/>
      <c r="C152" s="171"/>
      <c r="D152" s="184" t="s">
        <v>69</v>
      </c>
      <c r="E152" s="185" t="s">
        <v>178</v>
      </c>
      <c r="F152" s="185" t="s">
        <v>179</v>
      </c>
      <c r="G152" s="171"/>
      <c r="H152" s="171"/>
      <c r="I152" s="174"/>
      <c r="J152" s="186">
        <f>BK152</f>
        <v>0</v>
      </c>
      <c r="K152" s="171"/>
      <c r="L152" s="176"/>
      <c r="M152" s="177"/>
      <c r="N152" s="178"/>
      <c r="O152" s="178"/>
      <c r="P152" s="179">
        <f>SUM(P153:P154)</f>
        <v>0</v>
      </c>
      <c r="Q152" s="178"/>
      <c r="R152" s="179">
        <f>SUM(R153:R154)</f>
        <v>0</v>
      </c>
      <c r="S152" s="178"/>
      <c r="T152" s="180">
        <f>SUM(T153:T154)</f>
        <v>0</v>
      </c>
      <c r="AR152" s="181" t="s">
        <v>78</v>
      </c>
      <c r="AT152" s="182" t="s">
        <v>69</v>
      </c>
      <c r="AU152" s="182" t="s">
        <v>78</v>
      </c>
      <c r="AY152" s="181" t="s">
        <v>119</v>
      </c>
      <c r="BK152" s="183">
        <f>SUM(BK153:BK154)</f>
        <v>0</v>
      </c>
    </row>
    <row r="153" spans="2:65" s="1" customFormat="1" ht="22.5" customHeight="1">
      <c r="B153" s="39"/>
      <c r="C153" s="187" t="s">
        <v>240</v>
      </c>
      <c r="D153" s="187" t="s">
        <v>122</v>
      </c>
      <c r="E153" s="188" t="s">
        <v>241</v>
      </c>
      <c r="F153" s="189" t="s">
        <v>181</v>
      </c>
      <c r="G153" s="190" t="s">
        <v>125</v>
      </c>
      <c r="H153" s="191">
        <v>6</v>
      </c>
      <c r="I153" s="192"/>
      <c r="J153" s="193">
        <f>ROUND(I153*H153,2)</f>
        <v>0</v>
      </c>
      <c r="K153" s="189" t="s">
        <v>21</v>
      </c>
      <c r="L153" s="59"/>
      <c r="M153" s="194" t="s">
        <v>21</v>
      </c>
      <c r="N153" s="195" t="s">
        <v>41</v>
      </c>
      <c r="O153" s="40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AR153" s="22" t="s">
        <v>126</v>
      </c>
      <c r="AT153" s="22" t="s">
        <v>122</v>
      </c>
      <c r="AU153" s="22" t="s">
        <v>80</v>
      </c>
      <c r="AY153" s="22" t="s">
        <v>119</v>
      </c>
      <c r="BE153" s="198">
        <f>IF(N153="základní",J153,0)</f>
        <v>0</v>
      </c>
      <c r="BF153" s="198">
        <f>IF(N153="snížená",J153,0)</f>
        <v>0</v>
      </c>
      <c r="BG153" s="198">
        <f>IF(N153="zákl. přenesená",J153,0)</f>
        <v>0</v>
      </c>
      <c r="BH153" s="198">
        <f>IF(N153="sníž. přenesená",J153,0)</f>
        <v>0</v>
      </c>
      <c r="BI153" s="198">
        <f>IF(N153="nulová",J153,0)</f>
        <v>0</v>
      </c>
      <c r="BJ153" s="22" t="s">
        <v>78</v>
      </c>
      <c r="BK153" s="198">
        <f>ROUND(I153*H153,2)</f>
        <v>0</v>
      </c>
      <c r="BL153" s="22" t="s">
        <v>126</v>
      </c>
      <c r="BM153" s="22" t="s">
        <v>242</v>
      </c>
    </row>
    <row r="154" spans="2:65" s="1" customFormat="1" ht="27">
      <c r="B154" s="39"/>
      <c r="C154" s="61"/>
      <c r="D154" s="199" t="s">
        <v>147</v>
      </c>
      <c r="E154" s="61"/>
      <c r="F154" s="200" t="s">
        <v>148</v>
      </c>
      <c r="G154" s="61"/>
      <c r="H154" s="61"/>
      <c r="I154" s="157"/>
      <c r="J154" s="61"/>
      <c r="K154" s="61"/>
      <c r="L154" s="59"/>
      <c r="M154" s="201"/>
      <c r="N154" s="40"/>
      <c r="O154" s="40"/>
      <c r="P154" s="40"/>
      <c r="Q154" s="40"/>
      <c r="R154" s="40"/>
      <c r="S154" s="40"/>
      <c r="T154" s="76"/>
      <c r="AT154" s="22" t="s">
        <v>147</v>
      </c>
      <c r="AU154" s="22" t="s">
        <v>80</v>
      </c>
    </row>
    <row r="155" spans="2:65" s="10" customFormat="1" ht="29.85" customHeight="1">
      <c r="B155" s="170"/>
      <c r="C155" s="171"/>
      <c r="D155" s="184" t="s">
        <v>69</v>
      </c>
      <c r="E155" s="185" t="s">
        <v>183</v>
      </c>
      <c r="F155" s="185" t="s">
        <v>184</v>
      </c>
      <c r="G155" s="171"/>
      <c r="H155" s="171"/>
      <c r="I155" s="174"/>
      <c r="J155" s="186">
        <f>BK155</f>
        <v>0</v>
      </c>
      <c r="K155" s="171"/>
      <c r="L155" s="176"/>
      <c r="M155" s="177"/>
      <c r="N155" s="178"/>
      <c r="O155" s="178"/>
      <c r="P155" s="179">
        <f>SUM(P156:P157)</f>
        <v>0</v>
      </c>
      <c r="Q155" s="178"/>
      <c r="R155" s="179">
        <f>SUM(R156:R157)</f>
        <v>0</v>
      </c>
      <c r="S155" s="178"/>
      <c r="T155" s="180">
        <f>SUM(T156:T157)</f>
        <v>0</v>
      </c>
      <c r="AR155" s="181" t="s">
        <v>78</v>
      </c>
      <c r="AT155" s="182" t="s">
        <v>69</v>
      </c>
      <c r="AU155" s="182" t="s">
        <v>78</v>
      </c>
      <c r="AY155" s="181" t="s">
        <v>119</v>
      </c>
      <c r="BK155" s="183">
        <f>SUM(BK156:BK157)</f>
        <v>0</v>
      </c>
    </row>
    <row r="156" spans="2:65" s="1" customFormat="1" ht="44.25" customHeight="1">
      <c r="B156" s="39"/>
      <c r="C156" s="187" t="s">
        <v>187</v>
      </c>
      <c r="D156" s="187" t="s">
        <v>122</v>
      </c>
      <c r="E156" s="188" t="s">
        <v>243</v>
      </c>
      <c r="F156" s="189" t="s">
        <v>186</v>
      </c>
      <c r="G156" s="190" t="s">
        <v>125</v>
      </c>
      <c r="H156" s="191">
        <v>1</v>
      </c>
      <c r="I156" s="192"/>
      <c r="J156" s="193">
        <f>ROUND(I156*H156,2)</f>
        <v>0</v>
      </c>
      <c r="K156" s="189" t="s">
        <v>21</v>
      </c>
      <c r="L156" s="59"/>
      <c r="M156" s="194" t="s">
        <v>21</v>
      </c>
      <c r="N156" s="195" t="s">
        <v>41</v>
      </c>
      <c r="O156" s="40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AR156" s="22" t="s">
        <v>126</v>
      </c>
      <c r="AT156" s="22" t="s">
        <v>122</v>
      </c>
      <c r="AU156" s="22" t="s">
        <v>80</v>
      </c>
      <c r="AY156" s="22" t="s">
        <v>119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22" t="s">
        <v>78</v>
      </c>
      <c r="BK156" s="198">
        <f>ROUND(I156*H156,2)</f>
        <v>0</v>
      </c>
      <c r="BL156" s="22" t="s">
        <v>126</v>
      </c>
      <c r="BM156" s="22" t="s">
        <v>244</v>
      </c>
    </row>
    <row r="157" spans="2:65" s="1" customFormat="1" ht="40.5">
      <c r="B157" s="39"/>
      <c r="C157" s="61"/>
      <c r="D157" s="199" t="s">
        <v>147</v>
      </c>
      <c r="E157" s="61"/>
      <c r="F157" s="200" t="s">
        <v>188</v>
      </c>
      <c r="G157" s="61"/>
      <c r="H157" s="61"/>
      <c r="I157" s="157"/>
      <c r="J157" s="61"/>
      <c r="K157" s="61"/>
      <c r="L157" s="59"/>
      <c r="M157" s="201"/>
      <c r="N157" s="40"/>
      <c r="O157" s="40"/>
      <c r="P157" s="40"/>
      <c r="Q157" s="40"/>
      <c r="R157" s="40"/>
      <c r="S157" s="40"/>
      <c r="T157" s="76"/>
      <c r="AT157" s="22" t="s">
        <v>147</v>
      </c>
      <c r="AU157" s="22" t="s">
        <v>80</v>
      </c>
    </row>
    <row r="158" spans="2:65" s="10" customFormat="1" ht="29.85" customHeight="1">
      <c r="B158" s="170"/>
      <c r="C158" s="171"/>
      <c r="D158" s="184" t="s">
        <v>69</v>
      </c>
      <c r="E158" s="185" t="s">
        <v>245</v>
      </c>
      <c r="F158" s="185" t="s">
        <v>246</v>
      </c>
      <c r="G158" s="171"/>
      <c r="H158" s="171"/>
      <c r="I158" s="174"/>
      <c r="J158" s="186">
        <f>BK158</f>
        <v>0</v>
      </c>
      <c r="K158" s="171"/>
      <c r="L158" s="176"/>
      <c r="M158" s="177"/>
      <c r="N158" s="178"/>
      <c r="O158" s="178"/>
      <c r="P158" s="179">
        <f>SUM(P159:P162)</f>
        <v>0</v>
      </c>
      <c r="Q158" s="178"/>
      <c r="R158" s="179">
        <f>SUM(R159:R162)</f>
        <v>0</v>
      </c>
      <c r="S158" s="178"/>
      <c r="T158" s="180">
        <f>SUM(T159:T162)</f>
        <v>0</v>
      </c>
      <c r="AR158" s="181" t="s">
        <v>78</v>
      </c>
      <c r="AT158" s="182" t="s">
        <v>69</v>
      </c>
      <c r="AU158" s="182" t="s">
        <v>78</v>
      </c>
      <c r="AY158" s="181" t="s">
        <v>119</v>
      </c>
      <c r="BK158" s="183">
        <f>SUM(BK159:BK162)</f>
        <v>0</v>
      </c>
    </row>
    <row r="159" spans="2:65" s="1" customFormat="1" ht="22.5" customHeight="1">
      <c r="B159" s="39"/>
      <c r="C159" s="187" t="s">
        <v>247</v>
      </c>
      <c r="D159" s="187" t="s">
        <v>122</v>
      </c>
      <c r="E159" s="188" t="s">
        <v>248</v>
      </c>
      <c r="F159" s="189" t="s">
        <v>249</v>
      </c>
      <c r="G159" s="190" t="s">
        <v>125</v>
      </c>
      <c r="H159" s="191">
        <v>1</v>
      </c>
      <c r="I159" s="192"/>
      <c r="J159" s="193">
        <f>ROUND(I159*H159,2)</f>
        <v>0</v>
      </c>
      <c r="K159" s="189" t="s">
        <v>21</v>
      </c>
      <c r="L159" s="59"/>
      <c r="M159" s="194" t="s">
        <v>21</v>
      </c>
      <c r="N159" s="195" t="s">
        <v>41</v>
      </c>
      <c r="O159" s="40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AR159" s="22" t="s">
        <v>126</v>
      </c>
      <c r="AT159" s="22" t="s">
        <v>122</v>
      </c>
      <c r="AU159" s="22" t="s">
        <v>80</v>
      </c>
      <c r="AY159" s="22" t="s">
        <v>119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22" t="s">
        <v>78</v>
      </c>
      <c r="BK159" s="198">
        <f>ROUND(I159*H159,2)</f>
        <v>0</v>
      </c>
      <c r="BL159" s="22" t="s">
        <v>126</v>
      </c>
      <c r="BM159" s="22" t="s">
        <v>250</v>
      </c>
    </row>
    <row r="160" spans="2:65" s="1" customFormat="1" ht="22.5" customHeight="1">
      <c r="B160" s="39"/>
      <c r="C160" s="187" t="s">
        <v>208</v>
      </c>
      <c r="D160" s="187" t="s">
        <v>122</v>
      </c>
      <c r="E160" s="188" t="s">
        <v>251</v>
      </c>
      <c r="F160" s="189" t="s">
        <v>252</v>
      </c>
      <c r="G160" s="190" t="s">
        <v>253</v>
      </c>
      <c r="H160" s="191">
        <v>8</v>
      </c>
      <c r="I160" s="192"/>
      <c r="J160" s="193">
        <f>ROUND(I160*H160,2)</f>
        <v>0</v>
      </c>
      <c r="K160" s="189" t="s">
        <v>21</v>
      </c>
      <c r="L160" s="59"/>
      <c r="M160" s="194" t="s">
        <v>21</v>
      </c>
      <c r="N160" s="195" t="s">
        <v>41</v>
      </c>
      <c r="O160" s="40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AR160" s="22" t="s">
        <v>126</v>
      </c>
      <c r="AT160" s="22" t="s">
        <v>122</v>
      </c>
      <c r="AU160" s="22" t="s">
        <v>80</v>
      </c>
      <c r="AY160" s="22" t="s">
        <v>119</v>
      </c>
      <c r="BE160" s="198">
        <f>IF(N160="základní",J160,0)</f>
        <v>0</v>
      </c>
      <c r="BF160" s="198">
        <f>IF(N160="snížená",J160,0)</f>
        <v>0</v>
      </c>
      <c r="BG160" s="198">
        <f>IF(N160="zákl. přenesená",J160,0)</f>
        <v>0</v>
      </c>
      <c r="BH160" s="198">
        <f>IF(N160="sníž. přenesená",J160,0)</f>
        <v>0</v>
      </c>
      <c r="BI160" s="198">
        <f>IF(N160="nulová",J160,0)</f>
        <v>0</v>
      </c>
      <c r="BJ160" s="22" t="s">
        <v>78</v>
      </c>
      <c r="BK160" s="198">
        <f>ROUND(I160*H160,2)</f>
        <v>0</v>
      </c>
      <c r="BL160" s="22" t="s">
        <v>126</v>
      </c>
      <c r="BM160" s="22" t="s">
        <v>254</v>
      </c>
    </row>
    <row r="161" spans="2:65" s="1" customFormat="1" ht="22.5" customHeight="1">
      <c r="B161" s="39"/>
      <c r="C161" s="187" t="s">
        <v>255</v>
      </c>
      <c r="D161" s="187" t="s">
        <v>122</v>
      </c>
      <c r="E161" s="188" t="s">
        <v>256</v>
      </c>
      <c r="F161" s="189" t="s">
        <v>257</v>
      </c>
      <c r="G161" s="190" t="s">
        <v>253</v>
      </c>
      <c r="H161" s="191">
        <v>5</v>
      </c>
      <c r="I161" s="192"/>
      <c r="J161" s="193">
        <f>ROUND(I161*H161,2)</f>
        <v>0</v>
      </c>
      <c r="K161" s="189" t="s">
        <v>21</v>
      </c>
      <c r="L161" s="59"/>
      <c r="M161" s="194" t="s">
        <v>21</v>
      </c>
      <c r="N161" s="195" t="s">
        <v>41</v>
      </c>
      <c r="O161" s="40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AR161" s="22" t="s">
        <v>126</v>
      </c>
      <c r="AT161" s="22" t="s">
        <v>122</v>
      </c>
      <c r="AU161" s="22" t="s">
        <v>80</v>
      </c>
      <c r="AY161" s="22" t="s">
        <v>119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22" t="s">
        <v>78</v>
      </c>
      <c r="BK161" s="198">
        <f>ROUND(I161*H161,2)</f>
        <v>0</v>
      </c>
      <c r="BL161" s="22" t="s">
        <v>126</v>
      </c>
      <c r="BM161" s="22" t="s">
        <v>258</v>
      </c>
    </row>
    <row r="162" spans="2:65" s="1" customFormat="1" ht="22.5" customHeight="1">
      <c r="B162" s="39"/>
      <c r="C162" s="187" t="s">
        <v>210</v>
      </c>
      <c r="D162" s="187" t="s">
        <v>122</v>
      </c>
      <c r="E162" s="188" t="s">
        <v>259</v>
      </c>
      <c r="F162" s="189" t="s">
        <v>260</v>
      </c>
      <c r="G162" s="190" t="s">
        <v>253</v>
      </c>
      <c r="H162" s="191">
        <v>5</v>
      </c>
      <c r="I162" s="192"/>
      <c r="J162" s="193">
        <f>ROUND(I162*H162,2)</f>
        <v>0</v>
      </c>
      <c r="K162" s="189" t="s">
        <v>21</v>
      </c>
      <c r="L162" s="59"/>
      <c r="M162" s="194" t="s">
        <v>21</v>
      </c>
      <c r="N162" s="224" t="s">
        <v>41</v>
      </c>
      <c r="O162" s="225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AR162" s="22" t="s">
        <v>126</v>
      </c>
      <c r="AT162" s="22" t="s">
        <v>122</v>
      </c>
      <c r="AU162" s="22" t="s">
        <v>80</v>
      </c>
      <c r="AY162" s="22" t="s">
        <v>119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22" t="s">
        <v>78</v>
      </c>
      <c r="BK162" s="198">
        <f>ROUND(I162*H162,2)</f>
        <v>0</v>
      </c>
      <c r="BL162" s="22" t="s">
        <v>126</v>
      </c>
      <c r="BM162" s="22" t="s">
        <v>261</v>
      </c>
    </row>
    <row r="163" spans="2:65" s="1" customFormat="1" ht="6.95" customHeight="1">
      <c r="B163" s="54"/>
      <c r="C163" s="55"/>
      <c r="D163" s="55"/>
      <c r="E163" s="55"/>
      <c r="F163" s="55"/>
      <c r="G163" s="55"/>
      <c r="H163" s="55"/>
      <c r="I163" s="133"/>
      <c r="J163" s="55"/>
      <c r="K163" s="55"/>
      <c r="L163" s="59"/>
    </row>
  </sheetData>
  <sheetProtection password="CC35" sheet="1" objects="1" scenarios="1" formatCells="0" formatColumns="0" formatRows="0" sort="0" autoFilter="0"/>
  <autoFilter ref="C88:K162"/>
  <mergeCells count="9"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8" customWidth="1"/>
    <col min="2" max="2" width="1.6640625" style="228" customWidth="1"/>
    <col min="3" max="4" width="5" style="228" customWidth="1"/>
    <col min="5" max="5" width="11.6640625" style="228" customWidth="1"/>
    <col min="6" max="6" width="9.1640625" style="228" customWidth="1"/>
    <col min="7" max="7" width="5" style="228" customWidth="1"/>
    <col min="8" max="8" width="77.83203125" style="228" customWidth="1"/>
    <col min="9" max="10" width="20" style="228" customWidth="1"/>
    <col min="11" max="11" width="1.6640625" style="228" customWidth="1"/>
  </cols>
  <sheetData>
    <row r="1" spans="2:11" ht="37.5" customHeight="1"/>
    <row r="2" spans="2:11" ht="7.5" customHeight="1">
      <c r="B2" s="229"/>
      <c r="C2" s="230"/>
      <c r="D2" s="230"/>
      <c r="E2" s="230"/>
      <c r="F2" s="230"/>
      <c r="G2" s="230"/>
      <c r="H2" s="230"/>
      <c r="I2" s="230"/>
      <c r="J2" s="230"/>
      <c r="K2" s="231"/>
    </row>
    <row r="3" spans="2:11" s="13" customFormat="1" ht="45" customHeight="1">
      <c r="B3" s="232"/>
      <c r="C3" s="353" t="s">
        <v>262</v>
      </c>
      <c r="D3" s="353"/>
      <c r="E3" s="353"/>
      <c r="F3" s="353"/>
      <c r="G3" s="353"/>
      <c r="H3" s="353"/>
      <c r="I3" s="353"/>
      <c r="J3" s="353"/>
      <c r="K3" s="233"/>
    </row>
    <row r="4" spans="2:11" ht="25.5" customHeight="1">
      <c r="B4" s="234"/>
      <c r="C4" s="354" t="s">
        <v>263</v>
      </c>
      <c r="D4" s="354"/>
      <c r="E4" s="354"/>
      <c r="F4" s="354"/>
      <c r="G4" s="354"/>
      <c r="H4" s="354"/>
      <c r="I4" s="354"/>
      <c r="J4" s="354"/>
      <c r="K4" s="235"/>
    </row>
    <row r="5" spans="2:11" ht="5.25" customHeight="1">
      <c r="B5" s="234"/>
      <c r="C5" s="236"/>
      <c r="D5" s="236"/>
      <c r="E5" s="236"/>
      <c r="F5" s="236"/>
      <c r="G5" s="236"/>
      <c r="H5" s="236"/>
      <c r="I5" s="236"/>
      <c r="J5" s="236"/>
      <c r="K5" s="235"/>
    </row>
    <row r="6" spans="2:11" ht="15" customHeight="1">
      <c r="B6" s="234"/>
      <c r="C6" s="352" t="s">
        <v>264</v>
      </c>
      <c r="D6" s="352"/>
      <c r="E6" s="352"/>
      <c r="F6" s="352"/>
      <c r="G6" s="352"/>
      <c r="H6" s="352"/>
      <c r="I6" s="352"/>
      <c r="J6" s="352"/>
      <c r="K6" s="235"/>
    </row>
    <row r="7" spans="2:11" ht="15" customHeight="1">
      <c r="B7" s="238"/>
      <c r="C7" s="352" t="s">
        <v>265</v>
      </c>
      <c r="D7" s="352"/>
      <c r="E7" s="352"/>
      <c r="F7" s="352"/>
      <c r="G7" s="352"/>
      <c r="H7" s="352"/>
      <c r="I7" s="352"/>
      <c r="J7" s="352"/>
      <c r="K7" s="235"/>
    </row>
    <row r="8" spans="2:11" ht="12.75" customHeight="1">
      <c r="B8" s="238"/>
      <c r="C8" s="237"/>
      <c r="D8" s="237"/>
      <c r="E8" s="237"/>
      <c r="F8" s="237"/>
      <c r="G8" s="237"/>
      <c r="H8" s="237"/>
      <c r="I8" s="237"/>
      <c r="J8" s="237"/>
      <c r="K8" s="235"/>
    </row>
    <row r="9" spans="2:11" ht="15" customHeight="1">
      <c r="B9" s="238"/>
      <c r="C9" s="352" t="s">
        <v>266</v>
      </c>
      <c r="D9" s="352"/>
      <c r="E9" s="352"/>
      <c r="F9" s="352"/>
      <c r="G9" s="352"/>
      <c r="H9" s="352"/>
      <c r="I9" s="352"/>
      <c r="J9" s="352"/>
      <c r="K9" s="235"/>
    </row>
    <row r="10" spans="2:11" ht="15" customHeight="1">
      <c r="B10" s="238"/>
      <c r="C10" s="237"/>
      <c r="D10" s="352" t="s">
        <v>267</v>
      </c>
      <c r="E10" s="352"/>
      <c r="F10" s="352"/>
      <c r="G10" s="352"/>
      <c r="H10" s="352"/>
      <c r="I10" s="352"/>
      <c r="J10" s="352"/>
      <c r="K10" s="235"/>
    </row>
    <row r="11" spans="2:11" ht="15" customHeight="1">
      <c r="B11" s="238"/>
      <c r="C11" s="239"/>
      <c r="D11" s="352" t="s">
        <v>268</v>
      </c>
      <c r="E11" s="352"/>
      <c r="F11" s="352"/>
      <c r="G11" s="352"/>
      <c r="H11" s="352"/>
      <c r="I11" s="352"/>
      <c r="J11" s="352"/>
      <c r="K11" s="235"/>
    </row>
    <row r="12" spans="2:11" ht="12.75" customHeight="1">
      <c r="B12" s="238"/>
      <c r="C12" s="239"/>
      <c r="D12" s="239"/>
      <c r="E12" s="239"/>
      <c r="F12" s="239"/>
      <c r="G12" s="239"/>
      <c r="H12" s="239"/>
      <c r="I12" s="239"/>
      <c r="J12" s="239"/>
      <c r="K12" s="235"/>
    </row>
    <row r="13" spans="2:11" ht="15" customHeight="1">
      <c r="B13" s="238"/>
      <c r="C13" s="239"/>
      <c r="D13" s="352" t="s">
        <v>269</v>
      </c>
      <c r="E13" s="352"/>
      <c r="F13" s="352"/>
      <c r="G13" s="352"/>
      <c r="H13" s="352"/>
      <c r="I13" s="352"/>
      <c r="J13" s="352"/>
      <c r="K13" s="235"/>
    </row>
    <row r="14" spans="2:11" ht="15" customHeight="1">
      <c r="B14" s="238"/>
      <c r="C14" s="239"/>
      <c r="D14" s="352" t="s">
        <v>270</v>
      </c>
      <c r="E14" s="352"/>
      <c r="F14" s="352"/>
      <c r="G14" s="352"/>
      <c r="H14" s="352"/>
      <c r="I14" s="352"/>
      <c r="J14" s="352"/>
      <c r="K14" s="235"/>
    </row>
    <row r="15" spans="2:11" ht="15" customHeight="1">
      <c r="B15" s="238"/>
      <c r="C15" s="239"/>
      <c r="D15" s="352" t="s">
        <v>271</v>
      </c>
      <c r="E15" s="352"/>
      <c r="F15" s="352"/>
      <c r="G15" s="352"/>
      <c r="H15" s="352"/>
      <c r="I15" s="352"/>
      <c r="J15" s="352"/>
      <c r="K15" s="235"/>
    </row>
    <row r="16" spans="2:11" ht="15" customHeight="1">
      <c r="B16" s="238"/>
      <c r="C16" s="239"/>
      <c r="D16" s="239"/>
      <c r="E16" s="240" t="s">
        <v>77</v>
      </c>
      <c r="F16" s="352" t="s">
        <v>272</v>
      </c>
      <c r="G16" s="352"/>
      <c r="H16" s="352"/>
      <c r="I16" s="352"/>
      <c r="J16" s="352"/>
      <c r="K16" s="235"/>
    </row>
    <row r="17" spans="2:11" ht="15" customHeight="1">
      <c r="B17" s="238"/>
      <c r="C17" s="239"/>
      <c r="D17" s="239"/>
      <c r="E17" s="240" t="s">
        <v>273</v>
      </c>
      <c r="F17" s="352" t="s">
        <v>274</v>
      </c>
      <c r="G17" s="352"/>
      <c r="H17" s="352"/>
      <c r="I17" s="352"/>
      <c r="J17" s="352"/>
      <c r="K17" s="235"/>
    </row>
    <row r="18" spans="2:11" ht="15" customHeight="1">
      <c r="B18" s="238"/>
      <c r="C18" s="239"/>
      <c r="D18" s="239"/>
      <c r="E18" s="240" t="s">
        <v>275</v>
      </c>
      <c r="F18" s="352" t="s">
        <v>276</v>
      </c>
      <c r="G18" s="352"/>
      <c r="H18" s="352"/>
      <c r="I18" s="352"/>
      <c r="J18" s="352"/>
      <c r="K18" s="235"/>
    </row>
    <row r="19" spans="2:11" ht="15" customHeight="1">
      <c r="B19" s="238"/>
      <c r="C19" s="239"/>
      <c r="D19" s="239"/>
      <c r="E19" s="240" t="s">
        <v>277</v>
      </c>
      <c r="F19" s="352" t="s">
        <v>278</v>
      </c>
      <c r="G19" s="352"/>
      <c r="H19" s="352"/>
      <c r="I19" s="352"/>
      <c r="J19" s="352"/>
      <c r="K19" s="235"/>
    </row>
    <row r="20" spans="2:11" ht="15" customHeight="1">
      <c r="B20" s="238"/>
      <c r="C20" s="239"/>
      <c r="D20" s="239"/>
      <c r="E20" s="240" t="s">
        <v>279</v>
      </c>
      <c r="F20" s="352" t="s">
        <v>280</v>
      </c>
      <c r="G20" s="352"/>
      <c r="H20" s="352"/>
      <c r="I20" s="352"/>
      <c r="J20" s="352"/>
      <c r="K20" s="235"/>
    </row>
    <row r="21" spans="2:11" ht="15" customHeight="1">
      <c r="B21" s="238"/>
      <c r="C21" s="239"/>
      <c r="D21" s="239"/>
      <c r="E21" s="240" t="s">
        <v>281</v>
      </c>
      <c r="F21" s="352" t="s">
        <v>282</v>
      </c>
      <c r="G21" s="352"/>
      <c r="H21" s="352"/>
      <c r="I21" s="352"/>
      <c r="J21" s="352"/>
      <c r="K21" s="235"/>
    </row>
    <row r="22" spans="2:11" ht="12.75" customHeight="1">
      <c r="B22" s="238"/>
      <c r="C22" s="239"/>
      <c r="D22" s="239"/>
      <c r="E22" s="239"/>
      <c r="F22" s="239"/>
      <c r="G22" s="239"/>
      <c r="H22" s="239"/>
      <c r="I22" s="239"/>
      <c r="J22" s="239"/>
      <c r="K22" s="235"/>
    </row>
    <row r="23" spans="2:11" ht="15" customHeight="1">
      <c r="B23" s="238"/>
      <c r="C23" s="352" t="s">
        <v>283</v>
      </c>
      <c r="D23" s="352"/>
      <c r="E23" s="352"/>
      <c r="F23" s="352"/>
      <c r="G23" s="352"/>
      <c r="H23" s="352"/>
      <c r="I23" s="352"/>
      <c r="J23" s="352"/>
      <c r="K23" s="235"/>
    </row>
    <row r="24" spans="2:11" ht="15" customHeight="1">
      <c r="B24" s="238"/>
      <c r="C24" s="352" t="s">
        <v>284</v>
      </c>
      <c r="D24" s="352"/>
      <c r="E24" s="352"/>
      <c r="F24" s="352"/>
      <c r="G24" s="352"/>
      <c r="H24" s="352"/>
      <c r="I24" s="352"/>
      <c r="J24" s="352"/>
      <c r="K24" s="235"/>
    </row>
    <row r="25" spans="2:11" ht="15" customHeight="1">
      <c r="B25" s="238"/>
      <c r="C25" s="237"/>
      <c r="D25" s="352" t="s">
        <v>285</v>
      </c>
      <c r="E25" s="352"/>
      <c r="F25" s="352"/>
      <c r="G25" s="352"/>
      <c r="H25" s="352"/>
      <c r="I25" s="352"/>
      <c r="J25" s="352"/>
      <c r="K25" s="235"/>
    </row>
    <row r="26" spans="2:11" ht="15" customHeight="1">
      <c r="B26" s="238"/>
      <c r="C26" s="239"/>
      <c r="D26" s="352" t="s">
        <v>286</v>
      </c>
      <c r="E26" s="352"/>
      <c r="F26" s="352"/>
      <c r="G26" s="352"/>
      <c r="H26" s="352"/>
      <c r="I26" s="352"/>
      <c r="J26" s="352"/>
      <c r="K26" s="235"/>
    </row>
    <row r="27" spans="2:11" ht="12.75" customHeight="1">
      <c r="B27" s="238"/>
      <c r="C27" s="239"/>
      <c r="D27" s="239"/>
      <c r="E27" s="239"/>
      <c r="F27" s="239"/>
      <c r="G27" s="239"/>
      <c r="H27" s="239"/>
      <c r="I27" s="239"/>
      <c r="J27" s="239"/>
      <c r="K27" s="235"/>
    </row>
    <row r="28" spans="2:11" ht="15" customHeight="1">
      <c r="B28" s="238"/>
      <c r="C28" s="239"/>
      <c r="D28" s="352" t="s">
        <v>287</v>
      </c>
      <c r="E28" s="352"/>
      <c r="F28" s="352"/>
      <c r="G28" s="352"/>
      <c r="H28" s="352"/>
      <c r="I28" s="352"/>
      <c r="J28" s="352"/>
      <c r="K28" s="235"/>
    </row>
    <row r="29" spans="2:11" ht="15" customHeight="1">
      <c r="B29" s="238"/>
      <c r="C29" s="239"/>
      <c r="D29" s="352" t="s">
        <v>288</v>
      </c>
      <c r="E29" s="352"/>
      <c r="F29" s="352"/>
      <c r="G29" s="352"/>
      <c r="H29" s="352"/>
      <c r="I29" s="352"/>
      <c r="J29" s="352"/>
      <c r="K29" s="235"/>
    </row>
    <row r="30" spans="2:11" ht="12.75" customHeight="1">
      <c r="B30" s="238"/>
      <c r="C30" s="239"/>
      <c r="D30" s="239"/>
      <c r="E30" s="239"/>
      <c r="F30" s="239"/>
      <c r="G30" s="239"/>
      <c r="H30" s="239"/>
      <c r="I30" s="239"/>
      <c r="J30" s="239"/>
      <c r="K30" s="235"/>
    </row>
    <row r="31" spans="2:11" ht="15" customHeight="1">
      <c r="B31" s="238"/>
      <c r="C31" s="239"/>
      <c r="D31" s="352" t="s">
        <v>289</v>
      </c>
      <c r="E31" s="352"/>
      <c r="F31" s="352"/>
      <c r="G31" s="352"/>
      <c r="H31" s="352"/>
      <c r="I31" s="352"/>
      <c r="J31" s="352"/>
      <c r="K31" s="235"/>
    </row>
    <row r="32" spans="2:11" ht="15" customHeight="1">
      <c r="B32" s="238"/>
      <c r="C32" s="239"/>
      <c r="D32" s="352" t="s">
        <v>290</v>
      </c>
      <c r="E32" s="352"/>
      <c r="F32" s="352"/>
      <c r="G32" s="352"/>
      <c r="H32" s="352"/>
      <c r="I32" s="352"/>
      <c r="J32" s="352"/>
      <c r="K32" s="235"/>
    </row>
    <row r="33" spans="2:11" ht="15" customHeight="1">
      <c r="B33" s="238"/>
      <c r="C33" s="239"/>
      <c r="D33" s="352" t="s">
        <v>291</v>
      </c>
      <c r="E33" s="352"/>
      <c r="F33" s="352"/>
      <c r="G33" s="352"/>
      <c r="H33" s="352"/>
      <c r="I33" s="352"/>
      <c r="J33" s="352"/>
      <c r="K33" s="235"/>
    </row>
    <row r="34" spans="2:11" ht="15" customHeight="1">
      <c r="B34" s="238"/>
      <c r="C34" s="239"/>
      <c r="D34" s="237"/>
      <c r="E34" s="241" t="s">
        <v>104</v>
      </c>
      <c r="F34" s="237"/>
      <c r="G34" s="352" t="s">
        <v>292</v>
      </c>
      <c r="H34" s="352"/>
      <c r="I34" s="352"/>
      <c r="J34" s="352"/>
      <c r="K34" s="235"/>
    </row>
    <row r="35" spans="2:11" ht="30.75" customHeight="1">
      <c r="B35" s="238"/>
      <c r="C35" s="239"/>
      <c r="D35" s="237"/>
      <c r="E35" s="241" t="s">
        <v>293</v>
      </c>
      <c r="F35" s="237"/>
      <c r="G35" s="352" t="s">
        <v>294</v>
      </c>
      <c r="H35" s="352"/>
      <c r="I35" s="352"/>
      <c r="J35" s="352"/>
      <c r="K35" s="235"/>
    </row>
    <row r="36" spans="2:11" ht="15" customHeight="1">
      <c r="B36" s="238"/>
      <c r="C36" s="239"/>
      <c r="D36" s="237"/>
      <c r="E36" s="241" t="s">
        <v>51</v>
      </c>
      <c r="F36" s="237"/>
      <c r="G36" s="352" t="s">
        <v>295</v>
      </c>
      <c r="H36" s="352"/>
      <c r="I36" s="352"/>
      <c r="J36" s="352"/>
      <c r="K36" s="235"/>
    </row>
    <row r="37" spans="2:11" ht="15" customHeight="1">
      <c r="B37" s="238"/>
      <c r="C37" s="239"/>
      <c r="D37" s="237"/>
      <c r="E37" s="241" t="s">
        <v>105</v>
      </c>
      <c r="F37" s="237"/>
      <c r="G37" s="352" t="s">
        <v>296</v>
      </c>
      <c r="H37" s="352"/>
      <c r="I37" s="352"/>
      <c r="J37" s="352"/>
      <c r="K37" s="235"/>
    </row>
    <row r="38" spans="2:11" ht="15" customHeight="1">
      <c r="B38" s="238"/>
      <c r="C38" s="239"/>
      <c r="D38" s="237"/>
      <c r="E38" s="241" t="s">
        <v>106</v>
      </c>
      <c r="F38" s="237"/>
      <c r="G38" s="352" t="s">
        <v>297</v>
      </c>
      <c r="H38" s="352"/>
      <c r="I38" s="352"/>
      <c r="J38" s="352"/>
      <c r="K38" s="235"/>
    </row>
    <row r="39" spans="2:11" ht="15" customHeight="1">
      <c r="B39" s="238"/>
      <c r="C39" s="239"/>
      <c r="D39" s="237"/>
      <c r="E39" s="241" t="s">
        <v>107</v>
      </c>
      <c r="F39" s="237"/>
      <c r="G39" s="352" t="s">
        <v>298</v>
      </c>
      <c r="H39" s="352"/>
      <c r="I39" s="352"/>
      <c r="J39" s="352"/>
      <c r="K39" s="235"/>
    </row>
    <row r="40" spans="2:11" ht="15" customHeight="1">
      <c r="B40" s="238"/>
      <c r="C40" s="239"/>
      <c r="D40" s="237"/>
      <c r="E40" s="241" t="s">
        <v>299</v>
      </c>
      <c r="F40" s="237"/>
      <c r="G40" s="352" t="s">
        <v>300</v>
      </c>
      <c r="H40" s="352"/>
      <c r="I40" s="352"/>
      <c r="J40" s="352"/>
      <c r="K40" s="235"/>
    </row>
    <row r="41" spans="2:11" ht="15" customHeight="1">
      <c r="B41" s="238"/>
      <c r="C41" s="239"/>
      <c r="D41" s="237"/>
      <c r="E41" s="241"/>
      <c r="F41" s="237"/>
      <c r="G41" s="352" t="s">
        <v>301</v>
      </c>
      <c r="H41" s="352"/>
      <c r="I41" s="352"/>
      <c r="J41" s="352"/>
      <c r="K41" s="235"/>
    </row>
    <row r="42" spans="2:11" ht="15" customHeight="1">
      <c r="B42" s="238"/>
      <c r="C42" s="239"/>
      <c r="D42" s="237"/>
      <c r="E42" s="241" t="s">
        <v>302</v>
      </c>
      <c r="F42" s="237"/>
      <c r="G42" s="352" t="s">
        <v>303</v>
      </c>
      <c r="H42" s="352"/>
      <c r="I42" s="352"/>
      <c r="J42" s="352"/>
      <c r="K42" s="235"/>
    </row>
    <row r="43" spans="2:11" ht="15" customHeight="1">
      <c r="B43" s="238"/>
      <c r="C43" s="239"/>
      <c r="D43" s="237"/>
      <c r="E43" s="241" t="s">
        <v>109</v>
      </c>
      <c r="F43" s="237"/>
      <c r="G43" s="352" t="s">
        <v>304</v>
      </c>
      <c r="H43" s="352"/>
      <c r="I43" s="352"/>
      <c r="J43" s="352"/>
      <c r="K43" s="235"/>
    </row>
    <row r="44" spans="2:11" ht="12.75" customHeight="1">
      <c r="B44" s="238"/>
      <c r="C44" s="239"/>
      <c r="D44" s="237"/>
      <c r="E44" s="237"/>
      <c r="F44" s="237"/>
      <c r="G44" s="237"/>
      <c r="H44" s="237"/>
      <c r="I44" s="237"/>
      <c r="J44" s="237"/>
      <c r="K44" s="235"/>
    </row>
    <row r="45" spans="2:11" ht="15" customHeight="1">
      <c r="B45" s="238"/>
      <c r="C45" s="239"/>
      <c r="D45" s="352" t="s">
        <v>305</v>
      </c>
      <c r="E45" s="352"/>
      <c r="F45" s="352"/>
      <c r="G45" s="352"/>
      <c r="H45" s="352"/>
      <c r="I45" s="352"/>
      <c r="J45" s="352"/>
      <c r="K45" s="235"/>
    </row>
    <row r="46" spans="2:11" ht="15" customHeight="1">
      <c r="B46" s="238"/>
      <c r="C46" s="239"/>
      <c r="D46" s="239"/>
      <c r="E46" s="352" t="s">
        <v>306</v>
      </c>
      <c r="F46" s="352"/>
      <c r="G46" s="352"/>
      <c r="H46" s="352"/>
      <c r="I46" s="352"/>
      <c r="J46" s="352"/>
      <c r="K46" s="235"/>
    </row>
    <row r="47" spans="2:11" ht="15" customHeight="1">
      <c r="B47" s="238"/>
      <c r="C47" s="239"/>
      <c r="D47" s="239"/>
      <c r="E47" s="352" t="s">
        <v>307</v>
      </c>
      <c r="F47" s="352"/>
      <c r="G47" s="352"/>
      <c r="H47" s="352"/>
      <c r="I47" s="352"/>
      <c r="J47" s="352"/>
      <c r="K47" s="235"/>
    </row>
    <row r="48" spans="2:11" ht="15" customHeight="1">
      <c r="B48" s="238"/>
      <c r="C48" s="239"/>
      <c r="D48" s="239"/>
      <c r="E48" s="352" t="s">
        <v>308</v>
      </c>
      <c r="F48" s="352"/>
      <c r="G48" s="352"/>
      <c r="H48" s="352"/>
      <c r="I48" s="352"/>
      <c r="J48" s="352"/>
      <c r="K48" s="235"/>
    </row>
    <row r="49" spans="2:11" ht="15" customHeight="1">
      <c r="B49" s="238"/>
      <c r="C49" s="239"/>
      <c r="D49" s="352" t="s">
        <v>309</v>
      </c>
      <c r="E49" s="352"/>
      <c r="F49" s="352"/>
      <c r="G49" s="352"/>
      <c r="H49" s="352"/>
      <c r="I49" s="352"/>
      <c r="J49" s="352"/>
      <c r="K49" s="235"/>
    </row>
    <row r="50" spans="2:11" ht="25.5" customHeight="1">
      <c r="B50" s="234"/>
      <c r="C50" s="354" t="s">
        <v>310</v>
      </c>
      <c r="D50" s="354"/>
      <c r="E50" s="354"/>
      <c r="F50" s="354"/>
      <c r="G50" s="354"/>
      <c r="H50" s="354"/>
      <c r="I50" s="354"/>
      <c r="J50" s="354"/>
      <c r="K50" s="235"/>
    </row>
    <row r="51" spans="2:11" ht="5.25" customHeight="1">
      <c r="B51" s="234"/>
      <c r="C51" s="236"/>
      <c r="D51" s="236"/>
      <c r="E51" s="236"/>
      <c r="F51" s="236"/>
      <c r="G51" s="236"/>
      <c r="H51" s="236"/>
      <c r="I51" s="236"/>
      <c r="J51" s="236"/>
      <c r="K51" s="235"/>
    </row>
    <row r="52" spans="2:11" ht="15" customHeight="1">
      <c r="B52" s="234"/>
      <c r="C52" s="352" t="s">
        <v>311</v>
      </c>
      <c r="D52" s="352"/>
      <c r="E52" s="352"/>
      <c r="F52" s="352"/>
      <c r="G52" s="352"/>
      <c r="H52" s="352"/>
      <c r="I52" s="352"/>
      <c r="J52" s="352"/>
      <c r="K52" s="235"/>
    </row>
    <row r="53" spans="2:11" ht="15" customHeight="1">
      <c r="B53" s="234"/>
      <c r="C53" s="352" t="s">
        <v>312</v>
      </c>
      <c r="D53" s="352"/>
      <c r="E53" s="352"/>
      <c r="F53" s="352"/>
      <c r="G53" s="352"/>
      <c r="H53" s="352"/>
      <c r="I53" s="352"/>
      <c r="J53" s="352"/>
      <c r="K53" s="235"/>
    </row>
    <row r="54" spans="2:11" ht="12.75" customHeight="1">
      <c r="B54" s="234"/>
      <c r="C54" s="237"/>
      <c r="D54" s="237"/>
      <c r="E54" s="237"/>
      <c r="F54" s="237"/>
      <c r="G54" s="237"/>
      <c r="H54" s="237"/>
      <c r="I54" s="237"/>
      <c r="J54" s="237"/>
      <c r="K54" s="235"/>
    </row>
    <row r="55" spans="2:11" ht="15" customHeight="1">
      <c r="B55" s="234"/>
      <c r="C55" s="352" t="s">
        <v>313</v>
      </c>
      <c r="D55" s="352"/>
      <c r="E55" s="352"/>
      <c r="F55" s="352"/>
      <c r="G55" s="352"/>
      <c r="H55" s="352"/>
      <c r="I55" s="352"/>
      <c r="J55" s="352"/>
      <c r="K55" s="235"/>
    </row>
    <row r="56" spans="2:11" ht="15" customHeight="1">
      <c r="B56" s="234"/>
      <c r="C56" s="239"/>
      <c r="D56" s="352" t="s">
        <v>314</v>
      </c>
      <c r="E56" s="352"/>
      <c r="F56" s="352"/>
      <c r="G56" s="352"/>
      <c r="H56" s="352"/>
      <c r="I56" s="352"/>
      <c r="J56" s="352"/>
      <c r="K56" s="235"/>
    </row>
    <row r="57" spans="2:11" ht="15" customHeight="1">
      <c r="B57" s="234"/>
      <c r="C57" s="239"/>
      <c r="D57" s="352" t="s">
        <v>315</v>
      </c>
      <c r="E57" s="352"/>
      <c r="F57" s="352"/>
      <c r="G57" s="352"/>
      <c r="H57" s="352"/>
      <c r="I57" s="352"/>
      <c r="J57" s="352"/>
      <c r="K57" s="235"/>
    </row>
    <row r="58" spans="2:11" ht="15" customHeight="1">
      <c r="B58" s="234"/>
      <c r="C58" s="239"/>
      <c r="D58" s="352" t="s">
        <v>316</v>
      </c>
      <c r="E58" s="352"/>
      <c r="F58" s="352"/>
      <c r="G58" s="352"/>
      <c r="H58" s="352"/>
      <c r="I58" s="352"/>
      <c r="J58" s="352"/>
      <c r="K58" s="235"/>
    </row>
    <row r="59" spans="2:11" ht="15" customHeight="1">
      <c r="B59" s="234"/>
      <c r="C59" s="239"/>
      <c r="D59" s="352" t="s">
        <v>317</v>
      </c>
      <c r="E59" s="352"/>
      <c r="F59" s="352"/>
      <c r="G59" s="352"/>
      <c r="H59" s="352"/>
      <c r="I59" s="352"/>
      <c r="J59" s="352"/>
      <c r="K59" s="235"/>
    </row>
    <row r="60" spans="2:11" ht="15" customHeight="1">
      <c r="B60" s="234"/>
      <c r="C60" s="239"/>
      <c r="D60" s="356" t="s">
        <v>318</v>
      </c>
      <c r="E60" s="356"/>
      <c r="F60" s="356"/>
      <c r="G60" s="356"/>
      <c r="H60" s="356"/>
      <c r="I60" s="356"/>
      <c r="J60" s="356"/>
      <c r="K60" s="235"/>
    </row>
    <row r="61" spans="2:11" ht="15" customHeight="1">
      <c r="B61" s="234"/>
      <c r="C61" s="239"/>
      <c r="D61" s="352" t="s">
        <v>319</v>
      </c>
      <c r="E61" s="352"/>
      <c r="F61" s="352"/>
      <c r="G61" s="352"/>
      <c r="H61" s="352"/>
      <c r="I61" s="352"/>
      <c r="J61" s="352"/>
      <c r="K61" s="235"/>
    </row>
    <row r="62" spans="2:11" ht="12.75" customHeight="1">
      <c r="B62" s="234"/>
      <c r="C62" s="239"/>
      <c r="D62" s="239"/>
      <c r="E62" s="242"/>
      <c r="F62" s="239"/>
      <c r="G62" s="239"/>
      <c r="H62" s="239"/>
      <c r="I62" s="239"/>
      <c r="J62" s="239"/>
      <c r="K62" s="235"/>
    </row>
    <row r="63" spans="2:11" ht="15" customHeight="1">
      <c r="B63" s="234"/>
      <c r="C63" s="239"/>
      <c r="D63" s="352" t="s">
        <v>320</v>
      </c>
      <c r="E63" s="352"/>
      <c r="F63" s="352"/>
      <c r="G63" s="352"/>
      <c r="H63" s="352"/>
      <c r="I63" s="352"/>
      <c r="J63" s="352"/>
      <c r="K63" s="235"/>
    </row>
    <row r="64" spans="2:11" ht="15" customHeight="1">
      <c r="B64" s="234"/>
      <c r="C64" s="239"/>
      <c r="D64" s="356" t="s">
        <v>321</v>
      </c>
      <c r="E64" s="356"/>
      <c r="F64" s="356"/>
      <c r="G64" s="356"/>
      <c r="H64" s="356"/>
      <c r="I64" s="356"/>
      <c r="J64" s="356"/>
      <c r="K64" s="235"/>
    </row>
    <row r="65" spans="2:11" ht="15" customHeight="1">
      <c r="B65" s="234"/>
      <c r="C65" s="239"/>
      <c r="D65" s="352" t="s">
        <v>322</v>
      </c>
      <c r="E65" s="352"/>
      <c r="F65" s="352"/>
      <c r="G65" s="352"/>
      <c r="H65" s="352"/>
      <c r="I65" s="352"/>
      <c r="J65" s="352"/>
      <c r="K65" s="235"/>
    </row>
    <row r="66" spans="2:11" ht="15" customHeight="1">
      <c r="B66" s="234"/>
      <c r="C66" s="239"/>
      <c r="D66" s="352" t="s">
        <v>323</v>
      </c>
      <c r="E66" s="352"/>
      <c r="F66" s="352"/>
      <c r="G66" s="352"/>
      <c r="H66" s="352"/>
      <c r="I66" s="352"/>
      <c r="J66" s="352"/>
      <c r="K66" s="235"/>
    </row>
    <row r="67" spans="2:11" ht="15" customHeight="1">
      <c r="B67" s="234"/>
      <c r="C67" s="239"/>
      <c r="D67" s="352" t="s">
        <v>324</v>
      </c>
      <c r="E67" s="352"/>
      <c r="F67" s="352"/>
      <c r="G67" s="352"/>
      <c r="H67" s="352"/>
      <c r="I67" s="352"/>
      <c r="J67" s="352"/>
      <c r="K67" s="235"/>
    </row>
    <row r="68" spans="2:11" ht="15" customHeight="1">
      <c r="B68" s="234"/>
      <c r="C68" s="239"/>
      <c r="D68" s="352" t="s">
        <v>325</v>
      </c>
      <c r="E68" s="352"/>
      <c r="F68" s="352"/>
      <c r="G68" s="352"/>
      <c r="H68" s="352"/>
      <c r="I68" s="352"/>
      <c r="J68" s="352"/>
      <c r="K68" s="235"/>
    </row>
    <row r="69" spans="2:11" ht="12.75" customHeight="1">
      <c r="B69" s="243"/>
      <c r="C69" s="244"/>
      <c r="D69" s="244"/>
      <c r="E69" s="244"/>
      <c r="F69" s="244"/>
      <c r="G69" s="244"/>
      <c r="H69" s="244"/>
      <c r="I69" s="244"/>
      <c r="J69" s="244"/>
      <c r="K69" s="245"/>
    </row>
    <row r="70" spans="2:11" ht="18.75" customHeight="1">
      <c r="B70" s="246"/>
      <c r="C70" s="246"/>
      <c r="D70" s="246"/>
      <c r="E70" s="246"/>
      <c r="F70" s="246"/>
      <c r="G70" s="246"/>
      <c r="H70" s="246"/>
      <c r="I70" s="246"/>
      <c r="J70" s="246"/>
      <c r="K70" s="247"/>
    </row>
    <row r="71" spans="2:11" ht="18.75" customHeight="1">
      <c r="B71" s="247"/>
      <c r="C71" s="247"/>
      <c r="D71" s="247"/>
      <c r="E71" s="247"/>
      <c r="F71" s="247"/>
      <c r="G71" s="247"/>
      <c r="H71" s="247"/>
      <c r="I71" s="247"/>
      <c r="J71" s="247"/>
      <c r="K71" s="247"/>
    </row>
    <row r="72" spans="2:11" ht="7.5" customHeight="1">
      <c r="B72" s="248"/>
      <c r="C72" s="249"/>
      <c r="D72" s="249"/>
      <c r="E72" s="249"/>
      <c r="F72" s="249"/>
      <c r="G72" s="249"/>
      <c r="H72" s="249"/>
      <c r="I72" s="249"/>
      <c r="J72" s="249"/>
      <c r="K72" s="250"/>
    </row>
    <row r="73" spans="2:11" ht="45" customHeight="1">
      <c r="B73" s="251"/>
      <c r="C73" s="357" t="s">
        <v>85</v>
      </c>
      <c r="D73" s="357"/>
      <c r="E73" s="357"/>
      <c r="F73" s="357"/>
      <c r="G73" s="357"/>
      <c r="H73" s="357"/>
      <c r="I73" s="357"/>
      <c r="J73" s="357"/>
      <c r="K73" s="252"/>
    </row>
    <row r="74" spans="2:11" ht="17.25" customHeight="1">
      <c r="B74" s="251"/>
      <c r="C74" s="253" t="s">
        <v>326</v>
      </c>
      <c r="D74" s="253"/>
      <c r="E74" s="253"/>
      <c r="F74" s="253" t="s">
        <v>327</v>
      </c>
      <c r="G74" s="254"/>
      <c r="H74" s="253" t="s">
        <v>105</v>
      </c>
      <c r="I74" s="253" t="s">
        <v>55</v>
      </c>
      <c r="J74" s="253" t="s">
        <v>328</v>
      </c>
      <c r="K74" s="252"/>
    </row>
    <row r="75" spans="2:11" ht="17.25" customHeight="1">
      <c r="B75" s="251"/>
      <c r="C75" s="255" t="s">
        <v>329</v>
      </c>
      <c r="D75" s="255"/>
      <c r="E75" s="255"/>
      <c r="F75" s="256" t="s">
        <v>330</v>
      </c>
      <c r="G75" s="257"/>
      <c r="H75" s="255"/>
      <c r="I75" s="255"/>
      <c r="J75" s="255" t="s">
        <v>331</v>
      </c>
      <c r="K75" s="252"/>
    </row>
    <row r="76" spans="2:11" ht="5.25" customHeight="1">
      <c r="B76" s="251"/>
      <c r="C76" s="258"/>
      <c r="D76" s="258"/>
      <c r="E76" s="258"/>
      <c r="F76" s="258"/>
      <c r="G76" s="259"/>
      <c r="H76" s="258"/>
      <c r="I76" s="258"/>
      <c r="J76" s="258"/>
      <c r="K76" s="252"/>
    </row>
    <row r="77" spans="2:11" ht="15" customHeight="1">
      <c r="B77" s="251"/>
      <c r="C77" s="241" t="s">
        <v>51</v>
      </c>
      <c r="D77" s="258"/>
      <c r="E77" s="258"/>
      <c r="F77" s="260" t="s">
        <v>332</v>
      </c>
      <c r="G77" s="259"/>
      <c r="H77" s="241" t="s">
        <v>333</v>
      </c>
      <c r="I77" s="241" t="s">
        <v>334</v>
      </c>
      <c r="J77" s="241">
        <v>20</v>
      </c>
      <c r="K77" s="252"/>
    </row>
    <row r="78" spans="2:11" ht="15" customHeight="1">
      <c r="B78" s="251"/>
      <c r="C78" s="241" t="s">
        <v>335</v>
      </c>
      <c r="D78" s="241"/>
      <c r="E78" s="241"/>
      <c r="F78" s="260" t="s">
        <v>332</v>
      </c>
      <c r="G78" s="259"/>
      <c r="H78" s="241" t="s">
        <v>336</v>
      </c>
      <c r="I78" s="241" t="s">
        <v>334</v>
      </c>
      <c r="J78" s="241">
        <v>120</v>
      </c>
      <c r="K78" s="252"/>
    </row>
    <row r="79" spans="2:11" ht="15" customHeight="1">
      <c r="B79" s="261"/>
      <c r="C79" s="241" t="s">
        <v>337</v>
      </c>
      <c r="D79" s="241"/>
      <c r="E79" s="241"/>
      <c r="F79" s="260" t="s">
        <v>338</v>
      </c>
      <c r="G79" s="259"/>
      <c r="H79" s="241" t="s">
        <v>339</v>
      </c>
      <c r="I79" s="241" t="s">
        <v>334</v>
      </c>
      <c r="J79" s="241">
        <v>50</v>
      </c>
      <c r="K79" s="252"/>
    </row>
    <row r="80" spans="2:11" ht="15" customHeight="1">
      <c r="B80" s="261"/>
      <c r="C80" s="241" t="s">
        <v>340</v>
      </c>
      <c r="D80" s="241"/>
      <c r="E80" s="241"/>
      <c r="F80" s="260" t="s">
        <v>332</v>
      </c>
      <c r="G80" s="259"/>
      <c r="H80" s="241" t="s">
        <v>341</v>
      </c>
      <c r="I80" s="241" t="s">
        <v>342</v>
      </c>
      <c r="J80" s="241"/>
      <c r="K80" s="252"/>
    </row>
    <row r="81" spans="2:11" ht="15" customHeight="1">
      <c r="B81" s="261"/>
      <c r="C81" s="262" t="s">
        <v>343</v>
      </c>
      <c r="D81" s="262"/>
      <c r="E81" s="262"/>
      <c r="F81" s="263" t="s">
        <v>338</v>
      </c>
      <c r="G81" s="262"/>
      <c r="H81" s="262" t="s">
        <v>344</v>
      </c>
      <c r="I81" s="262" t="s">
        <v>334</v>
      </c>
      <c r="J81" s="262">
        <v>15</v>
      </c>
      <c r="K81" s="252"/>
    </row>
    <row r="82" spans="2:11" ht="15" customHeight="1">
      <c r="B82" s="261"/>
      <c r="C82" s="262" t="s">
        <v>345</v>
      </c>
      <c r="D82" s="262"/>
      <c r="E82" s="262"/>
      <c r="F82" s="263" t="s">
        <v>338</v>
      </c>
      <c r="G82" s="262"/>
      <c r="H82" s="262" t="s">
        <v>346</v>
      </c>
      <c r="I82" s="262" t="s">
        <v>334</v>
      </c>
      <c r="J82" s="262">
        <v>15</v>
      </c>
      <c r="K82" s="252"/>
    </row>
    <row r="83" spans="2:11" ht="15" customHeight="1">
      <c r="B83" s="261"/>
      <c r="C83" s="262" t="s">
        <v>347</v>
      </c>
      <c r="D83" s="262"/>
      <c r="E83" s="262"/>
      <c r="F83" s="263" t="s">
        <v>338</v>
      </c>
      <c r="G83" s="262"/>
      <c r="H83" s="262" t="s">
        <v>348</v>
      </c>
      <c r="I83" s="262" t="s">
        <v>334</v>
      </c>
      <c r="J83" s="262">
        <v>20</v>
      </c>
      <c r="K83" s="252"/>
    </row>
    <row r="84" spans="2:11" ht="15" customHeight="1">
      <c r="B84" s="261"/>
      <c r="C84" s="262" t="s">
        <v>349</v>
      </c>
      <c r="D84" s="262"/>
      <c r="E84" s="262"/>
      <c r="F84" s="263" t="s">
        <v>338</v>
      </c>
      <c r="G84" s="262"/>
      <c r="H84" s="262" t="s">
        <v>350</v>
      </c>
      <c r="I84" s="262" t="s">
        <v>334</v>
      </c>
      <c r="J84" s="262">
        <v>20</v>
      </c>
      <c r="K84" s="252"/>
    </row>
    <row r="85" spans="2:11" ht="15" customHeight="1">
      <c r="B85" s="261"/>
      <c r="C85" s="241" t="s">
        <v>351</v>
      </c>
      <c r="D85" s="241"/>
      <c r="E85" s="241"/>
      <c r="F85" s="260" t="s">
        <v>338</v>
      </c>
      <c r="G85" s="259"/>
      <c r="H85" s="241" t="s">
        <v>352</v>
      </c>
      <c r="I85" s="241" t="s">
        <v>334</v>
      </c>
      <c r="J85" s="241">
        <v>50</v>
      </c>
      <c r="K85" s="252"/>
    </row>
    <row r="86" spans="2:11" ht="15" customHeight="1">
      <c r="B86" s="261"/>
      <c r="C86" s="241" t="s">
        <v>353</v>
      </c>
      <c r="D86" s="241"/>
      <c r="E86" s="241"/>
      <c r="F86" s="260" t="s">
        <v>338</v>
      </c>
      <c r="G86" s="259"/>
      <c r="H86" s="241" t="s">
        <v>354</v>
      </c>
      <c r="I86" s="241" t="s">
        <v>334</v>
      </c>
      <c r="J86" s="241">
        <v>20</v>
      </c>
      <c r="K86" s="252"/>
    </row>
    <row r="87" spans="2:11" ht="15" customHeight="1">
      <c r="B87" s="261"/>
      <c r="C87" s="241" t="s">
        <v>355</v>
      </c>
      <c r="D87" s="241"/>
      <c r="E87" s="241"/>
      <c r="F87" s="260" t="s">
        <v>338</v>
      </c>
      <c r="G87" s="259"/>
      <c r="H87" s="241" t="s">
        <v>356</v>
      </c>
      <c r="I87" s="241" t="s">
        <v>334</v>
      </c>
      <c r="J87" s="241">
        <v>20</v>
      </c>
      <c r="K87" s="252"/>
    </row>
    <row r="88" spans="2:11" ht="15" customHeight="1">
      <c r="B88" s="261"/>
      <c r="C88" s="241" t="s">
        <v>357</v>
      </c>
      <c r="D88" s="241"/>
      <c r="E88" s="241"/>
      <c r="F88" s="260" t="s">
        <v>338</v>
      </c>
      <c r="G88" s="259"/>
      <c r="H88" s="241" t="s">
        <v>358</v>
      </c>
      <c r="I88" s="241" t="s">
        <v>334</v>
      </c>
      <c r="J88" s="241">
        <v>50</v>
      </c>
      <c r="K88" s="252"/>
    </row>
    <row r="89" spans="2:11" ht="15" customHeight="1">
      <c r="B89" s="261"/>
      <c r="C89" s="241" t="s">
        <v>359</v>
      </c>
      <c r="D89" s="241"/>
      <c r="E89" s="241"/>
      <c r="F89" s="260" t="s">
        <v>338</v>
      </c>
      <c r="G89" s="259"/>
      <c r="H89" s="241" t="s">
        <v>359</v>
      </c>
      <c r="I89" s="241" t="s">
        <v>334</v>
      </c>
      <c r="J89" s="241">
        <v>50</v>
      </c>
      <c r="K89" s="252"/>
    </row>
    <row r="90" spans="2:11" ht="15" customHeight="1">
      <c r="B90" s="261"/>
      <c r="C90" s="241" t="s">
        <v>110</v>
      </c>
      <c r="D90" s="241"/>
      <c r="E90" s="241"/>
      <c r="F90" s="260" t="s">
        <v>338</v>
      </c>
      <c r="G90" s="259"/>
      <c r="H90" s="241" t="s">
        <v>360</v>
      </c>
      <c r="I90" s="241" t="s">
        <v>334</v>
      </c>
      <c r="J90" s="241">
        <v>255</v>
      </c>
      <c r="K90" s="252"/>
    </row>
    <row r="91" spans="2:11" ht="15" customHeight="1">
      <c r="B91" s="261"/>
      <c r="C91" s="241" t="s">
        <v>361</v>
      </c>
      <c r="D91" s="241"/>
      <c r="E91" s="241"/>
      <c r="F91" s="260" t="s">
        <v>332</v>
      </c>
      <c r="G91" s="259"/>
      <c r="H91" s="241" t="s">
        <v>362</v>
      </c>
      <c r="I91" s="241" t="s">
        <v>363</v>
      </c>
      <c r="J91" s="241"/>
      <c r="K91" s="252"/>
    </row>
    <row r="92" spans="2:11" ht="15" customHeight="1">
      <c r="B92" s="261"/>
      <c r="C92" s="241" t="s">
        <v>364</v>
      </c>
      <c r="D92" s="241"/>
      <c r="E92" s="241"/>
      <c r="F92" s="260" t="s">
        <v>332</v>
      </c>
      <c r="G92" s="259"/>
      <c r="H92" s="241" t="s">
        <v>365</v>
      </c>
      <c r="I92" s="241" t="s">
        <v>366</v>
      </c>
      <c r="J92" s="241"/>
      <c r="K92" s="252"/>
    </row>
    <row r="93" spans="2:11" ht="15" customHeight="1">
      <c r="B93" s="261"/>
      <c r="C93" s="241" t="s">
        <v>367</v>
      </c>
      <c r="D93" s="241"/>
      <c r="E93" s="241"/>
      <c r="F93" s="260" t="s">
        <v>332</v>
      </c>
      <c r="G93" s="259"/>
      <c r="H93" s="241" t="s">
        <v>367</v>
      </c>
      <c r="I93" s="241" t="s">
        <v>366</v>
      </c>
      <c r="J93" s="241"/>
      <c r="K93" s="252"/>
    </row>
    <row r="94" spans="2:11" ht="15" customHeight="1">
      <c r="B94" s="261"/>
      <c r="C94" s="241" t="s">
        <v>36</v>
      </c>
      <c r="D94" s="241"/>
      <c r="E94" s="241"/>
      <c r="F94" s="260" t="s">
        <v>332</v>
      </c>
      <c r="G94" s="259"/>
      <c r="H94" s="241" t="s">
        <v>368</v>
      </c>
      <c r="I94" s="241" t="s">
        <v>366</v>
      </c>
      <c r="J94" s="241"/>
      <c r="K94" s="252"/>
    </row>
    <row r="95" spans="2:11" ht="15" customHeight="1">
      <c r="B95" s="261"/>
      <c r="C95" s="241" t="s">
        <v>46</v>
      </c>
      <c r="D95" s="241"/>
      <c r="E95" s="241"/>
      <c r="F95" s="260" t="s">
        <v>332</v>
      </c>
      <c r="G95" s="259"/>
      <c r="H95" s="241" t="s">
        <v>369</v>
      </c>
      <c r="I95" s="241" t="s">
        <v>366</v>
      </c>
      <c r="J95" s="241"/>
      <c r="K95" s="252"/>
    </row>
    <row r="96" spans="2:11" ht="15" customHeight="1">
      <c r="B96" s="264"/>
      <c r="C96" s="265"/>
      <c r="D96" s="265"/>
      <c r="E96" s="265"/>
      <c r="F96" s="265"/>
      <c r="G96" s="265"/>
      <c r="H96" s="265"/>
      <c r="I96" s="265"/>
      <c r="J96" s="265"/>
      <c r="K96" s="266"/>
    </row>
    <row r="97" spans="2:11" ht="18.75" customHeight="1">
      <c r="B97" s="267"/>
      <c r="C97" s="268"/>
      <c r="D97" s="268"/>
      <c r="E97" s="268"/>
      <c r="F97" s="268"/>
      <c r="G97" s="268"/>
      <c r="H97" s="268"/>
      <c r="I97" s="268"/>
      <c r="J97" s="268"/>
      <c r="K97" s="267"/>
    </row>
    <row r="98" spans="2:11" ht="18.75" customHeight="1">
      <c r="B98" s="247"/>
      <c r="C98" s="247"/>
      <c r="D98" s="247"/>
      <c r="E98" s="247"/>
      <c r="F98" s="247"/>
      <c r="G98" s="247"/>
      <c r="H98" s="247"/>
      <c r="I98" s="247"/>
      <c r="J98" s="247"/>
      <c r="K98" s="247"/>
    </row>
    <row r="99" spans="2:11" ht="7.5" customHeight="1">
      <c r="B99" s="248"/>
      <c r="C99" s="249"/>
      <c r="D99" s="249"/>
      <c r="E99" s="249"/>
      <c r="F99" s="249"/>
      <c r="G99" s="249"/>
      <c r="H99" s="249"/>
      <c r="I99" s="249"/>
      <c r="J99" s="249"/>
      <c r="K99" s="250"/>
    </row>
    <row r="100" spans="2:11" ht="45" customHeight="1">
      <c r="B100" s="251"/>
      <c r="C100" s="357" t="s">
        <v>370</v>
      </c>
      <c r="D100" s="357"/>
      <c r="E100" s="357"/>
      <c r="F100" s="357"/>
      <c r="G100" s="357"/>
      <c r="H100" s="357"/>
      <c r="I100" s="357"/>
      <c r="J100" s="357"/>
      <c r="K100" s="252"/>
    </row>
    <row r="101" spans="2:11" ht="17.25" customHeight="1">
      <c r="B101" s="251"/>
      <c r="C101" s="253" t="s">
        <v>326</v>
      </c>
      <c r="D101" s="253"/>
      <c r="E101" s="253"/>
      <c r="F101" s="253" t="s">
        <v>327</v>
      </c>
      <c r="G101" s="254"/>
      <c r="H101" s="253" t="s">
        <v>105</v>
      </c>
      <c r="I101" s="253" t="s">
        <v>55</v>
      </c>
      <c r="J101" s="253" t="s">
        <v>328</v>
      </c>
      <c r="K101" s="252"/>
    </row>
    <row r="102" spans="2:11" ht="17.25" customHeight="1">
      <c r="B102" s="251"/>
      <c r="C102" s="255" t="s">
        <v>329</v>
      </c>
      <c r="D102" s="255"/>
      <c r="E102" s="255"/>
      <c r="F102" s="256" t="s">
        <v>330</v>
      </c>
      <c r="G102" s="257"/>
      <c r="H102" s="255"/>
      <c r="I102" s="255"/>
      <c r="J102" s="255" t="s">
        <v>331</v>
      </c>
      <c r="K102" s="252"/>
    </row>
    <row r="103" spans="2:11" ht="5.25" customHeight="1">
      <c r="B103" s="251"/>
      <c r="C103" s="253"/>
      <c r="D103" s="253"/>
      <c r="E103" s="253"/>
      <c r="F103" s="253"/>
      <c r="G103" s="269"/>
      <c r="H103" s="253"/>
      <c r="I103" s="253"/>
      <c r="J103" s="253"/>
      <c r="K103" s="252"/>
    </row>
    <row r="104" spans="2:11" ht="15" customHeight="1">
      <c r="B104" s="251"/>
      <c r="C104" s="241" t="s">
        <v>51</v>
      </c>
      <c r="D104" s="258"/>
      <c r="E104" s="258"/>
      <c r="F104" s="260" t="s">
        <v>332</v>
      </c>
      <c r="G104" s="269"/>
      <c r="H104" s="241" t="s">
        <v>371</v>
      </c>
      <c r="I104" s="241" t="s">
        <v>334</v>
      </c>
      <c r="J104" s="241">
        <v>20</v>
      </c>
      <c r="K104" s="252"/>
    </row>
    <row r="105" spans="2:11" ht="15" customHeight="1">
      <c r="B105" s="251"/>
      <c r="C105" s="241" t="s">
        <v>335</v>
      </c>
      <c r="D105" s="241"/>
      <c r="E105" s="241"/>
      <c r="F105" s="260" t="s">
        <v>332</v>
      </c>
      <c r="G105" s="241"/>
      <c r="H105" s="241" t="s">
        <v>371</v>
      </c>
      <c r="I105" s="241" t="s">
        <v>334</v>
      </c>
      <c r="J105" s="241">
        <v>120</v>
      </c>
      <c r="K105" s="252"/>
    </row>
    <row r="106" spans="2:11" ht="15" customHeight="1">
      <c r="B106" s="261"/>
      <c r="C106" s="241" t="s">
        <v>337</v>
      </c>
      <c r="D106" s="241"/>
      <c r="E106" s="241"/>
      <c r="F106" s="260" t="s">
        <v>338</v>
      </c>
      <c r="G106" s="241"/>
      <c r="H106" s="241" t="s">
        <v>371</v>
      </c>
      <c r="I106" s="241" t="s">
        <v>334</v>
      </c>
      <c r="J106" s="241">
        <v>50</v>
      </c>
      <c r="K106" s="252"/>
    </row>
    <row r="107" spans="2:11" ht="15" customHeight="1">
      <c r="B107" s="261"/>
      <c r="C107" s="241" t="s">
        <v>340</v>
      </c>
      <c r="D107" s="241"/>
      <c r="E107" s="241"/>
      <c r="F107" s="260" t="s">
        <v>332</v>
      </c>
      <c r="G107" s="241"/>
      <c r="H107" s="241" t="s">
        <v>371</v>
      </c>
      <c r="I107" s="241" t="s">
        <v>342</v>
      </c>
      <c r="J107" s="241"/>
      <c r="K107" s="252"/>
    </row>
    <row r="108" spans="2:11" ht="15" customHeight="1">
      <c r="B108" s="261"/>
      <c r="C108" s="241" t="s">
        <v>351</v>
      </c>
      <c r="D108" s="241"/>
      <c r="E108" s="241"/>
      <c r="F108" s="260" t="s">
        <v>338</v>
      </c>
      <c r="G108" s="241"/>
      <c r="H108" s="241" t="s">
        <v>371</v>
      </c>
      <c r="I108" s="241" t="s">
        <v>334</v>
      </c>
      <c r="J108" s="241">
        <v>50</v>
      </c>
      <c r="K108" s="252"/>
    </row>
    <row r="109" spans="2:11" ht="15" customHeight="1">
      <c r="B109" s="261"/>
      <c r="C109" s="241" t="s">
        <v>359</v>
      </c>
      <c r="D109" s="241"/>
      <c r="E109" s="241"/>
      <c r="F109" s="260" t="s">
        <v>338</v>
      </c>
      <c r="G109" s="241"/>
      <c r="H109" s="241" t="s">
        <v>371</v>
      </c>
      <c r="I109" s="241" t="s">
        <v>334</v>
      </c>
      <c r="J109" s="241">
        <v>50</v>
      </c>
      <c r="K109" s="252"/>
    </row>
    <row r="110" spans="2:11" ht="15" customHeight="1">
      <c r="B110" s="261"/>
      <c r="C110" s="241" t="s">
        <v>357</v>
      </c>
      <c r="D110" s="241"/>
      <c r="E110" s="241"/>
      <c r="F110" s="260" t="s">
        <v>338</v>
      </c>
      <c r="G110" s="241"/>
      <c r="H110" s="241" t="s">
        <v>371</v>
      </c>
      <c r="I110" s="241" t="s">
        <v>334</v>
      </c>
      <c r="J110" s="241">
        <v>50</v>
      </c>
      <c r="K110" s="252"/>
    </row>
    <row r="111" spans="2:11" ht="15" customHeight="1">
      <c r="B111" s="261"/>
      <c r="C111" s="241" t="s">
        <v>51</v>
      </c>
      <c r="D111" s="241"/>
      <c r="E111" s="241"/>
      <c r="F111" s="260" t="s">
        <v>332</v>
      </c>
      <c r="G111" s="241"/>
      <c r="H111" s="241" t="s">
        <v>372</v>
      </c>
      <c r="I111" s="241" t="s">
        <v>334</v>
      </c>
      <c r="J111" s="241">
        <v>20</v>
      </c>
      <c r="K111" s="252"/>
    </row>
    <row r="112" spans="2:11" ht="15" customHeight="1">
      <c r="B112" s="261"/>
      <c r="C112" s="241" t="s">
        <v>373</v>
      </c>
      <c r="D112" s="241"/>
      <c r="E112" s="241"/>
      <c r="F112" s="260" t="s">
        <v>332</v>
      </c>
      <c r="G112" s="241"/>
      <c r="H112" s="241" t="s">
        <v>374</v>
      </c>
      <c r="I112" s="241" t="s">
        <v>334</v>
      </c>
      <c r="J112" s="241">
        <v>120</v>
      </c>
      <c r="K112" s="252"/>
    </row>
    <row r="113" spans="2:11" ht="15" customHeight="1">
      <c r="B113" s="261"/>
      <c r="C113" s="241" t="s">
        <v>36</v>
      </c>
      <c r="D113" s="241"/>
      <c r="E113" s="241"/>
      <c r="F113" s="260" t="s">
        <v>332</v>
      </c>
      <c r="G113" s="241"/>
      <c r="H113" s="241" t="s">
        <v>375</v>
      </c>
      <c r="I113" s="241" t="s">
        <v>366</v>
      </c>
      <c r="J113" s="241"/>
      <c r="K113" s="252"/>
    </row>
    <row r="114" spans="2:11" ht="15" customHeight="1">
      <c r="B114" s="261"/>
      <c r="C114" s="241" t="s">
        <v>46</v>
      </c>
      <c r="D114" s="241"/>
      <c r="E114" s="241"/>
      <c r="F114" s="260" t="s">
        <v>332</v>
      </c>
      <c r="G114" s="241"/>
      <c r="H114" s="241" t="s">
        <v>376</v>
      </c>
      <c r="I114" s="241" t="s">
        <v>366</v>
      </c>
      <c r="J114" s="241"/>
      <c r="K114" s="252"/>
    </row>
    <row r="115" spans="2:11" ht="15" customHeight="1">
      <c r="B115" s="261"/>
      <c r="C115" s="241" t="s">
        <v>55</v>
      </c>
      <c r="D115" s="241"/>
      <c r="E115" s="241"/>
      <c r="F115" s="260" t="s">
        <v>332</v>
      </c>
      <c r="G115" s="241"/>
      <c r="H115" s="241" t="s">
        <v>377</v>
      </c>
      <c r="I115" s="241" t="s">
        <v>378</v>
      </c>
      <c r="J115" s="241"/>
      <c r="K115" s="252"/>
    </row>
    <row r="116" spans="2:11" ht="15" customHeight="1">
      <c r="B116" s="264"/>
      <c r="C116" s="270"/>
      <c r="D116" s="270"/>
      <c r="E116" s="270"/>
      <c r="F116" s="270"/>
      <c r="G116" s="270"/>
      <c r="H116" s="270"/>
      <c r="I116" s="270"/>
      <c r="J116" s="270"/>
      <c r="K116" s="266"/>
    </row>
    <row r="117" spans="2:11" ht="18.75" customHeight="1">
      <c r="B117" s="271"/>
      <c r="C117" s="237"/>
      <c r="D117" s="237"/>
      <c r="E117" s="237"/>
      <c r="F117" s="272"/>
      <c r="G117" s="237"/>
      <c r="H117" s="237"/>
      <c r="I117" s="237"/>
      <c r="J117" s="237"/>
      <c r="K117" s="271"/>
    </row>
    <row r="118" spans="2:11" ht="18.75" customHeight="1">
      <c r="B118" s="247"/>
      <c r="C118" s="247"/>
      <c r="D118" s="247"/>
      <c r="E118" s="247"/>
      <c r="F118" s="247"/>
      <c r="G118" s="247"/>
      <c r="H118" s="247"/>
      <c r="I118" s="247"/>
      <c r="J118" s="247"/>
      <c r="K118" s="247"/>
    </row>
    <row r="119" spans="2:11" ht="7.5" customHeight="1">
      <c r="B119" s="273"/>
      <c r="C119" s="274"/>
      <c r="D119" s="274"/>
      <c r="E119" s="274"/>
      <c r="F119" s="274"/>
      <c r="G119" s="274"/>
      <c r="H119" s="274"/>
      <c r="I119" s="274"/>
      <c r="J119" s="274"/>
      <c r="K119" s="275"/>
    </row>
    <row r="120" spans="2:11" ht="45" customHeight="1">
      <c r="B120" s="276"/>
      <c r="C120" s="353" t="s">
        <v>379</v>
      </c>
      <c r="D120" s="353"/>
      <c r="E120" s="353"/>
      <c r="F120" s="353"/>
      <c r="G120" s="353"/>
      <c r="H120" s="353"/>
      <c r="I120" s="353"/>
      <c r="J120" s="353"/>
      <c r="K120" s="277"/>
    </row>
    <row r="121" spans="2:11" ht="17.25" customHeight="1">
      <c r="B121" s="278"/>
      <c r="C121" s="253" t="s">
        <v>326</v>
      </c>
      <c r="D121" s="253"/>
      <c r="E121" s="253"/>
      <c r="F121" s="253" t="s">
        <v>327</v>
      </c>
      <c r="G121" s="254"/>
      <c r="H121" s="253" t="s">
        <v>105</v>
      </c>
      <c r="I121" s="253" t="s">
        <v>55</v>
      </c>
      <c r="J121" s="253" t="s">
        <v>328</v>
      </c>
      <c r="K121" s="279"/>
    </row>
    <row r="122" spans="2:11" ht="17.25" customHeight="1">
      <c r="B122" s="278"/>
      <c r="C122" s="255" t="s">
        <v>329</v>
      </c>
      <c r="D122" s="255"/>
      <c r="E122" s="255"/>
      <c r="F122" s="256" t="s">
        <v>330</v>
      </c>
      <c r="G122" s="257"/>
      <c r="H122" s="255"/>
      <c r="I122" s="255"/>
      <c r="J122" s="255" t="s">
        <v>331</v>
      </c>
      <c r="K122" s="279"/>
    </row>
    <row r="123" spans="2:11" ht="5.25" customHeight="1">
      <c r="B123" s="280"/>
      <c r="C123" s="258"/>
      <c r="D123" s="258"/>
      <c r="E123" s="258"/>
      <c r="F123" s="258"/>
      <c r="G123" s="241"/>
      <c r="H123" s="258"/>
      <c r="I123" s="258"/>
      <c r="J123" s="258"/>
      <c r="K123" s="281"/>
    </row>
    <row r="124" spans="2:11" ht="15" customHeight="1">
      <c r="B124" s="280"/>
      <c r="C124" s="241" t="s">
        <v>335</v>
      </c>
      <c r="D124" s="258"/>
      <c r="E124" s="258"/>
      <c r="F124" s="260" t="s">
        <v>332</v>
      </c>
      <c r="G124" s="241"/>
      <c r="H124" s="241" t="s">
        <v>371</v>
      </c>
      <c r="I124" s="241" t="s">
        <v>334</v>
      </c>
      <c r="J124" s="241">
        <v>120</v>
      </c>
      <c r="K124" s="282"/>
    </row>
    <row r="125" spans="2:11" ht="15" customHeight="1">
      <c r="B125" s="280"/>
      <c r="C125" s="241" t="s">
        <v>380</v>
      </c>
      <c r="D125" s="241"/>
      <c r="E125" s="241"/>
      <c r="F125" s="260" t="s">
        <v>332</v>
      </c>
      <c r="G125" s="241"/>
      <c r="H125" s="241" t="s">
        <v>381</v>
      </c>
      <c r="I125" s="241" t="s">
        <v>334</v>
      </c>
      <c r="J125" s="241" t="s">
        <v>382</v>
      </c>
      <c r="K125" s="282"/>
    </row>
    <row r="126" spans="2:11" ht="15" customHeight="1">
      <c r="B126" s="280"/>
      <c r="C126" s="241" t="s">
        <v>281</v>
      </c>
      <c r="D126" s="241"/>
      <c r="E126" s="241"/>
      <c r="F126" s="260" t="s">
        <v>332</v>
      </c>
      <c r="G126" s="241"/>
      <c r="H126" s="241" t="s">
        <v>383</v>
      </c>
      <c r="I126" s="241" t="s">
        <v>334</v>
      </c>
      <c r="J126" s="241" t="s">
        <v>382</v>
      </c>
      <c r="K126" s="282"/>
    </row>
    <row r="127" spans="2:11" ht="15" customHeight="1">
      <c r="B127" s="280"/>
      <c r="C127" s="241" t="s">
        <v>343</v>
      </c>
      <c r="D127" s="241"/>
      <c r="E127" s="241"/>
      <c r="F127" s="260" t="s">
        <v>338</v>
      </c>
      <c r="G127" s="241"/>
      <c r="H127" s="241" t="s">
        <v>344</v>
      </c>
      <c r="I127" s="241" t="s">
        <v>334</v>
      </c>
      <c r="J127" s="241">
        <v>15</v>
      </c>
      <c r="K127" s="282"/>
    </row>
    <row r="128" spans="2:11" ht="15" customHeight="1">
      <c r="B128" s="280"/>
      <c r="C128" s="262" t="s">
        <v>345</v>
      </c>
      <c r="D128" s="262"/>
      <c r="E128" s="262"/>
      <c r="F128" s="263" t="s">
        <v>338</v>
      </c>
      <c r="G128" s="262"/>
      <c r="H128" s="262" t="s">
        <v>346</v>
      </c>
      <c r="I128" s="262" t="s">
        <v>334</v>
      </c>
      <c r="J128" s="262">
        <v>15</v>
      </c>
      <c r="K128" s="282"/>
    </row>
    <row r="129" spans="2:11" ht="15" customHeight="1">
      <c r="B129" s="280"/>
      <c r="C129" s="262" t="s">
        <v>347</v>
      </c>
      <c r="D129" s="262"/>
      <c r="E129" s="262"/>
      <c r="F129" s="263" t="s">
        <v>338</v>
      </c>
      <c r="G129" s="262"/>
      <c r="H129" s="262" t="s">
        <v>348</v>
      </c>
      <c r="I129" s="262" t="s">
        <v>334</v>
      </c>
      <c r="J129" s="262">
        <v>20</v>
      </c>
      <c r="K129" s="282"/>
    </row>
    <row r="130" spans="2:11" ht="15" customHeight="1">
      <c r="B130" s="280"/>
      <c r="C130" s="262" t="s">
        <v>349</v>
      </c>
      <c r="D130" s="262"/>
      <c r="E130" s="262"/>
      <c r="F130" s="263" t="s">
        <v>338</v>
      </c>
      <c r="G130" s="262"/>
      <c r="H130" s="262" t="s">
        <v>350</v>
      </c>
      <c r="I130" s="262" t="s">
        <v>334</v>
      </c>
      <c r="J130" s="262">
        <v>20</v>
      </c>
      <c r="K130" s="282"/>
    </row>
    <row r="131" spans="2:11" ht="15" customHeight="1">
      <c r="B131" s="280"/>
      <c r="C131" s="241" t="s">
        <v>337</v>
      </c>
      <c r="D131" s="241"/>
      <c r="E131" s="241"/>
      <c r="F131" s="260" t="s">
        <v>338</v>
      </c>
      <c r="G131" s="241"/>
      <c r="H131" s="241" t="s">
        <v>371</v>
      </c>
      <c r="I131" s="241" t="s">
        <v>334</v>
      </c>
      <c r="J131" s="241">
        <v>50</v>
      </c>
      <c r="K131" s="282"/>
    </row>
    <row r="132" spans="2:11" ht="15" customHeight="1">
      <c r="B132" s="280"/>
      <c r="C132" s="241" t="s">
        <v>351</v>
      </c>
      <c r="D132" s="241"/>
      <c r="E132" s="241"/>
      <c r="F132" s="260" t="s">
        <v>338</v>
      </c>
      <c r="G132" s="241"/>
      <c r="H132" s="241" t="s">
        <v>371</v>
      </c>
      <c r="I132" s="241" t="s">
        <v>334</v>
      </c>
      <c r="J132" s="241">
        <v>50</v>
      </c>
      <c r="K132" s="282"/>
    </row>
    <row r="133" spans="2:11" ht="15" customHeight="1">
      <c r="B133" s="280"/>
      <c r="C133" s="241" t="s">
        <v>357</v>
      </c>
      <c r="D133" s="241"/>
      <c r="E133" s="241"/>
      <c r="F133" s="260" t="s">
        <v>338</v>
      </c>
      <c r="G133" s="241"/>
      <c r="H133" s="241" t="s">
        <v>371</v>
      </c>
      <c r="I133" s="241" t="s">
        <v>334</v>
      </c>
      <c r="J133" s="241">
        <v>50</v>
      </c>
      <c r="K133" s="282"/>
    </row>
    <row r="134" spans="2:11" ht="15" customHeight="1">
      <c r="B134" s="280"/>
      <c r="C134" s="241" t="s">
        <v>359</v>
      </c>
      <c r="D134" s="241"/>
      <c r="E134" s="241"/>
      <c r="F134" s="260" t="s">
        <v>338</v>
      </c>
      <c r="G134" s="241"/>
      <c r="H134" s="241" t="s">
        <v>371</v>
      </c>
      <c r="I134" s="241" t="s">
        <v>334</v>
      </c>
      <c r="J134" s="241">
        <v>50</v>
      </c>
      <c r="K134" s="282"/>
    </row>
    <row r="135" spans="2:11" ht="15" customHeight="1">
      <c r="B135" s="280"/>
      <c r="C135" s="241" t="s">
        <v>110</v>
      </c>
      <c r="D135" s="241"/>
      <c r="E135" s="241"/>
      <c r="F135" s="260" t="s">
        <v>338</v>
      </c>
      <c r="G135" s="241"/>
      <c r="H135" s="241" t="s">
        <v>384</v>
      </c>
      <c r="I135" s="241" t="s">
        <v>334</v>
      </c>
      <c r="J135" s="241">
        <v>255</v>
      </c>
      <c r="K135" s="282"/>
    </row>
    <row r="136" spans="2:11" ht="15" customHeight="1">
      <c r="B136" s="280"/>
      <c r="C136" s="241" t="s">
        <v>361</v>
      </c>
      <c r="D136" s="241"/>
      <c r="E136" s="241"/>
      <c r="F136" s="260" t="s">
        <v>332</v>
      </c>
      <c r="G136" s="241"/>
      <c r="H136" s="241" t="s">
        <v>385</v>
      </c>
      <c r="I136" s="241" t="s">
        <v>363</v>
      </c>
      <c r="J136" s="241"/>
      <c r="K136" s="282"/>
    </row>
    <row r="137" spans="2:11" ht="15" customHeight="1">
      <c r="B137" s="280"/>
      <c r="C137" s="241" t="s">
        <v>364</v>
      </c>
      <c r="D137" s="241"/>
      <c r="E137" s="241"/>
      <c r="F137" s="260" t="s">
        <v>332</v>
      </c>
      <c r="G137" s="241"/>
      <c r="H137" s="241" t="s">
        <v>386</v>
      </c>
      <c r="I137" s="241" t="s">
        <v>366</v>
      </c>
      <c r="J137" s="241"/>
      <c r="K137" s="282"/>
    </row>
    <row r="138" spans="2:11" ht="15" customHeight="1">
      <c r="B138" s="280"/>
      <c r="C138" s="241" t="s">
        <v>367</v>
      </c>
      <c r="D138" s="241"/>
      <c r="E138" s="241"/>
      <c r="F138" s="260" t="s">
        <v>332</v>
      </c>
      <c r="G138" s="241"/>
      <c r="H138" s="241" t="s">
        <v>367</v>
      </c>
      <c r="I138" s="241" t="s">
        <v>366</v>
      </c>
      <c r="J138" s="241"/>
      <c r="K138" s="282"/>
    </row>
    <row r="139" spans="2:11" ht="15" customHeight="1">
      <c r="B139" s="280"/>
      <c r="C139" s="241" t="s">
        <v>36</v>
      </c>
      <c r="D139" s="241"/>
      <c r="E139" s="241"/>
      <c r="F139" s="260" t="s">
        <v>332</v>
      </c>
      <c r="G139" s="241"/>
      <c r="H139" s="241" t="s">
        <v>387</v>
      </c>
      <c r="I139" s="241" t="s">
        <v>366</v>
      </c>
      <c r="J139" s="241"/>
      <c r="K139" s="282"/>
    </row>
    <row r="140" spans="2:11" ht="15" customHeight="1">
      <c r="B140" s="280"/>
      <c r="C140" s="241" t="s">
        <v>388</v>
      </c>
      <c r="D140" s="241"/>
      <c r="E140" s="241"/>
      <c r="F140" s="260" t="s">
        <v>332</v>
      </c>
      <c r="G140" s="241"/>
      <c r="H140" s="241" t="s">
        <v>389</v>
      </c>
      <c r="I140" s="241" t="s">
        <v>366</v>
      </c>
      <c r="J140" s="241"/>
      <c r="K140" s="282"/>
    </row>
    <row r="141" spans="2:11" ht="15" customHeight="1">
      <c r="B141" s="283"/>
      <c r="C141" s="284"/>
      <c r="D141" s="284"/>
      <c r="E141" s="284"/>
      <c r="F141" s="284"/>
      <c r="G141" s="284"/>
      <c r="H141" s="284"/>
      <c r="I141" s="284"/>
      <c r="J141" s="284"/>
      <c r="K141" s="285"/>
    </row>
    <row r="142" spans="2:11" ht="18.75" customHeight="1">
      <c r="B142" s="237"/>
      <c r="C142" s="237"/>
      <c r="D142" s="237"/>
      <c r="E142" s="237"/>
      <c r="F142" s="272"/>
      <c r="G142" s="237"/>
      <c r="H142" s="237"/>
      <c r="I142" s="237"/>
      <c r="J142" s="237"/>
      <c r="K142" s="237"/>
    </row>
    <row r="143" spans="2:11" ht="18.75" customHeight="1">
      <c r="B143" s="247"/>
      <c r="C143" s="247"/>
      <c r="D143" s="247"/>
      <c r="E143" s="247"/>
      <c r="F143" s="247"/>
      <c r="G143" s="247"/>
      <c r="H143" s="247"/>
      <c r="I143" s="247"/>
      <c r="J143" s="247"/>
      <c r="K143" s="247"/>
    </row>
    <row r="144" spans="2:11" ht="7.5" customHeight="1">
      <c r="B144" s="248"/>
      <c r="C144" s="249"/>
      <c r="D144" s="249"/>
      <c r="E144" s="249"/>
      <c r="F144" s="249"/>
      <c r="G144" s="249"/>
      <c r="H144" s="249"/>
      <c r="I144" s="249"/>
      <c r="J144" s="249"/>
      <c r="K144" s="250"/>
    </row>
    <row r="145" spans="2:11" ht="45" customHeight="1">
      <c r="B145" s="251"/>
      <c r="C145" s="357" t="s">
        <v>390</v>
      </c>
      <c r="D145" s="357"/>
      <c r="E145" s="357"/>
      <c r="F145" s="357"/>
      <c r="G145" s="357"/>
      <c r="H145" s="357"/>
      <c r="I145" s="357"/>
      <c r="J145" s="357"/>
      <c r="K145" s="252"/>
    </row>
    <row r="146" spans="2:11" ht="17.25" customHeight="1">
      <c r="B146" s="251"/>
      <c r="C146" s="253" t="s">
        <v>326</v>
      </c>
      <c r="D146" s="253"/>
      <c r="E146" s="253"/>
      <c r="F146" s="253" t="s">
        <v>327</v>
      </c>
      <c r="G146" s="254"/>
      <c r="H146" s="253" t="s">
        <v>105</v>
      </c>
      <c r="I146" s="253" t="s">
        <v>55</v>
      </c>
      <c r="J146" s="253" t="s">
        <v>328</v>
      </c>
      <c r="K146" s="252"/>
    </row>
    <row r="147" spans="2:11" ht="17.25" customHeight="1">
      <c r="B147" s="251"/>
      <c r="C147" s="255" t="s">
        <v>329</v>
      </c>
      <c r="D147" s="255"/>
      <c r="E147" s="255"/>
      <c r="F147" s="256" t="s">
        <v>330</v>
      </c>
      <c r="G147" s="257"/>
      <c r="H147" s="255"/>
      <c r="I147" s="255"/>
      <c r="J147" s="255" t="s">
        <v>331</v>
      </c>
      <c r="K147" s="252"/>
    </row>
    <row r="148" spans="2:11" ht="5.25" customHeight="1">
      <c r="B148" s="261"/>
      <c r="C148" s="258"/>
      <c r="D148" s="258"/>
      <c r="E148" s="258"/>
      <c r="F148" s="258"/>
      <c r="G148" s="259"/>
      <c r="H148" s="258"/>
      <c r="I148" s="258"/>
      <c r="J148" s="258"/>
      <c r="K148" s="282"/>
    </row>
    <row r="149" spans="2:11" ht="15" customHeight="1">
      <c r="B149" s="261"/>
      <c r="C149" s="286" t="s">
        <v>335</v>
      </c>
      <c r="D149" s="241"/>
      <c r="E149" s="241"/>
      <c r="F149" s="287" t="s">
        <v>332</v>
      </c>
      <c r="G149" s="241"/>
      <c r="H149" s="286" t="s">
        <v>371</v>
      </c>
      <c r="I149" s="286" t="s">
        <v>334</v>
      </c>
      <c r="J149" s="286">
        <v>120</v>
      </c>
      <c r="K149" s="282"/>
    </row>
    <row r="150" spans="2:11" ht="15" customHeight="1">
      <c r="B150" s="261"/>
      <c r="C150" s="286" t="s">
        <v>380</v>
      </c>
      <c r="D150" s="241"/>
      <c r="E150" s="241"/>
      <c r="F150" s="287" t="s">
        <v>332</v>
      </c>
      <c r="G150" s="241"/>
      <c r="H150" s="286" t="s">
        <v>391</v>
      </c>
      <c r="I150" s="286" t="s">
        <v>334</v>
      </c>
      <c r="J150" s="286" t="s">
        <v>382</v>
      </c>
      <c r="K150" s="282"/>
    </row>
    <row r="151" spans="2:11" ht="15" customHeight="1">
      <c r="B151" s="261"/>
      <c r="C151" s="286" t="s">
        <v>281</v>
      </c>
      <c r="D151" s="241"/>
      <c r="E151" s="241"/>
      <c r="F151" s="287" t="s">
        <v>332</v>
      </c>
      <c r="G151" s="241"/>
      <c r="H151" s="286" t="s">
        <v>392</v>
      </c>
      <c r="I151" s="286" t="s">
        <v>334</v>
      </c>
      <c r="J151" s="286" t="s">
        <v>382</v>
      </c>
      <c r="K151" s="282"/>
    </row>
    <row r="152" spans="2:11" ht="15" customHeight="1">
      <c r="B152" s="261"/>
      <c r="C152" s="286" t="s">
        <v>337</v>
      </c>
      <c r="D152" s="241"/>
      <c r="E152" s="241"/>
      <c r="F152" s="287" t="s">
        <v>338</v>
      </c>
      <c r="G152" s="241"/>
      <c r="H152" s="286" t="s">
        <v>371</v>
      </c>
      <c r="I152" s="286" t="s">
        <v>334</v>
      </c>
      <c r="J152" s="286">
        <v>50</v>
      </c>
      <c r="K152" s="282"/>
    </row>
    <row r="153" spans="2:11" ht="15" customHeight="1">
      <c r="B153" s="261"/>
      <c r="C153" s="286" t="s">
        <v>340</v>
      </c>
      <c r="D153" s="241"/>
      <c r="E153" s="241"/>
      <c r="F153" s="287" t="s">
        <v>332</v>
      </c>
      <c r="G153" s="241"/>
      <c r="H153" s="286" t="s">
        <v>371</v>
      </c>
      <c r="I153" s="286" t="s">
        <v>342</v>
      </c>
      <c r="J153" s="286"/>
      <c r="K153" s="282"/>
    </row>
    <row r="154" spans="2:11" ht="15" customHeight="1">
      <c r="B154" s="261"/>
      <c r="C154" s="286" t="s">
        <v>351</v>
      </c>
      <c r="D154" s="241"/>
      <c r="E154" s="241"/>
      <c r="F154" s="287" t="s">
        <v>338</v>
      </c>
      <c r="G154" s="241"/>
      <c r="H154" s="286" t="s">
        <v>371</v>
      </c>
      <c r="I154" s="286" t="s">
        <v>334</v>
      </c>
      <c r="J154" s="286">
        <v>50</v>
      </c>
      <c r="K154" s="282"/>
    </row>
    <row r="155" spans="2:11" ht="15" customHeight="1">
      <c r="B155" s="261"/>
      <c r="C155" s="286" t="s">
        <v>359</v>
      </c>
      <c r="D155" s="241"/>
      <c r="E155" s="241"/>
      <c r="F155" s="287" t="s">
        <v>338</v>
      </c>
      <c r="G155" s="241"/>
      <c r="H155" s="286" t="s">
        <v>371</v>
      </c>
      <c r="I155" s="286" t="s">
        <v>334</v>
      </c>
      <c r="J155" s="286">
        <v>50</v>
      </c>
      <c r="K155" s="282"/>
    </row>
    <row r="156" spans="2:11" ht="15" customHeight="1">
      <c r="B156" s="261"/>
      <c r="C156" s="286" t="s">
        <v>357</v>
      </c>
      <c r="D156" s="241"/>
      <c r="E156" s="241"/>
      <c r="F156" s="287" t="s">
        <v>338</v>
      </c>
      <c r="G156" s="241"/>
      <c r="H156" s="286" t="s">
        <v>371</v>
      </c>
      <c r="I156" s="286" t="s">
        <v>334</v>
      </c>
      <c r="J156" s="286">
        <v>50</v>
      </c>
      <c r="K156" s="282"/>
    </row>
    <row r="157" spans="2:11" ht="15" customHeight="1">
      <c r="B157" s="261"/>
      <c r="C157" s="286" t="s">
        <v>91</v>
      </c>
      <c r="D157" s="241"/>
      <c r="E157" s="241"/>
      <c r="F157" s="287" t="s">
        <v>332</v>
      </c>
      <c r="G157" s="241"/>
      <c r="H157" s="286" t="s">
        <v>393</v>
      </c>
      <c r="I157" s="286" t="s">
        <v>334</v>
      </c>
      <c r="J157" s="286" t="s">
        <v>394</v>
      </c>
      <c r="K157" s="282"/>
    </row>
    <row r="158" spans="2:11" ht="15" customHeight="1">
      <c r="B158" s="261"/>
      <c r="C158" s="286" t="s">
        <v>395</v>
      </c>
      <c r="D158" s="241"/>
      <c r="E158" s="241"/>
      <c r="F158" s="287" t="s">
        <v>332</v>
      </c>
      <c r="G158" s="241"/>
      <c r="H158" s="286" t="s">
        <v>396</v>
      </c>
      <c r="I158" s="286" t="s">
        <v>366</v>
      </c>
      <c r="J158" s="286"/>
      <c r="K158" s="282"/>
    </row>
    <row r="159" spans="2:11" ht="15" customHeight="1">
      <c r="B159" s="288"/>
      <c r="C159" s="270"/>
      <c r="D159" s="270"/>
      <c r="E159" s="270"/>
      <c r="F159" s="270"/>
      <c r="G159" s="270"/>
      <c r="H159" s="270"/>
      <c r="I159" s="270"/>
      <c r="J159" s="270"/>
      <c r="K159" s="289"/>
    </row>
    <row r="160" spans="2:11" ht="18.75" customHeight="1">
      <c r="B160" s="237"/>
      <c r="C160" s="241"/>
      <c r="D160" s="241"/>
      <c r="E160" s="241"/>
      <c r="F160" s="260"/>
      <c r="G160" s="241"/>
      <c r="H160" s="241"/>
      <c r="I160" s="241"/>
      <c r="J160" s="241"/>
      <c r="K160" s="237"/>
    </row>
    <row r="161" spans="2:11" ht="18.75" customHeight="1">
      <c r="B161" s="247"/>
      <c r="C161" s="247"/>
      <c r="D161" s="247"/>
      <c r="E161" s="247"/>
      <c r="F161" s="247"/>
      <c r="G161" s="247"/>
      <c r="H161" s="247"/>
      <c r="I161" s="247"/>
      <c r="J161" s="247"/>
      <c r="K161" s="247"/>
    </row>
    <row r="162" spans="2:11" ht="7.5" customHeight="1">
      <c r="B162" s="229"/>
      <c r="C162" s="230"/>
      <c r="D162" s="230"/>
      <c r="E162" s="230"/>
      <c r="F162" s="230"/>
      <c r="G162" s="230"/>
      <c r="H162" s="230"/>
      <c r="I162" s="230"/>
      <c r="J162" s="230"/>
      <c r="K162" s="231"/>
    </row>
    <row r="163" spans="2:11" ht="45" customHeight="1">
      <c r="B163" s="232"/>
      <c r="C163" s="353" t="s">
        <v>397</v>
      </c>
      <c r="D163" s="353"/>
      <c r="E163" s="353"/>
      <c r="F163" s="353"/>
      <c r="G163" s="353"/>
      <c r="H163" s="353"/>
      <c r="I163" s="353"/>
      <c r="J163" s="353"/>
      <c r="K163" s="233"/>
    </row>
    <row r="164" spans="2:11" ht="17.25" customHeight="1">
      <c r="B164" s="232"/>
      <c r="C164" s="253" t="s">
        <v>326</v>
      </c>
      <c r="D164" s="253"/>
      <c r="E164" s="253"/>
      <c r="F164" s="253" t="s">
        <v>327</v>
      </c>
      <c r="G164" s="290"/>
      <c r="H164" s="291" t="s">
        <v>105</v>
      </c>
      <c r="I164" s="291" t="s">
        <v>55</v>
      </c>
      <c r="J164" s="253" t="s">
        <v>328</v>
      </c>
      <c r="K164" s="233"/>
    </row>
    <row r="165" spans="2:11" ht="17.25" customHeight="1">
      <c r="B165" s="234"/>
      <c r="C165" s="255" t="s">
        <v>329</v>
      </c>
      <c r="D165" s="255"/>
      <c r="E165" s="255"/>
      <c r="F165" s="256" t="s">
        <v>330</v>
      </c>
      <c r="G165" s="292"/>
      <c r="H165" s="293"/>
      <c r="I165" s="293"/>
      <c r="J165" s="255" t="s">
        <v>331</v>
      </c>
      <c r="K165" s="235"/>
    </row>
    <row r="166" spans="2:11" ht="5.25" customHeight="1">
      <c r="B166" s="261"/>
      <c r="C166" s="258"/>
      <c r="D166" s="258"/>
      <c r="E166" s="258"/>
      <c r="F166" s="258"/>
      <c r="G166" s="259"/>
      <c r="H166" s="258"/>
      <c r="I166" s="258"/>
      <c r="J166" s="258"/>
      <c r="K166" s="282"/>
    </row>
    <row r="167" spans="2:11" ht="15" customHeight="1">
      <c r="B167" s="261"/>
      <c r="C167" s="241" t="s">
        <v>335</v>
      </c>
      <c r="D167" s="241"/>
      <c r="E167" s="241"/>
      <c r="F167" s="260" t="s">
        <v>332</v>
      </c>
      <c r="G167" s="241"/>
      <c r="H167" s="241" t="s">
        <v>371</v>
      </c>
      <c r="I167" s="241" t="s">
        <v>334</v>
      </c>
      <c r="J167" s="241">
        <v>120</v>
      </c>
      <c r="K167" s="282"/>
    </row>
    <row r="168" spans="2:11" ht="15" customHeight="1">
      <c r="B168" s="261"/>
      <c r="C168" s="241" t="s">
        <v>380</v>
      </c>
      <c r="D168" s="241"/>
      <c r="E168" s="241"/>
      <c r="F168" s="260" t="s">
        <v>332</v>
      </c>
      <c r="G168" s="241"/>
      <c r="H168" s="241" t="s">
        <v>381</v>
      </c>
      <c r="I168" s="241" t="s">
        <v>334</v>
      </c>
      <c r="J168" s="241" t="s">
        <v>382</v>
      </c>
      <c r="K168" s="282"/>
    </row>
    <row r="169" spans="2:11" ht="15" customHeight="1">
      <c r="B169" s="261"/>
      <c r="C169" s="241" t="s">
        <v>281</v>
      </c>
      <c r="D169" s="241"/>
      <c r="E169" s="241"/>
      <c r="F169" s="260" t="s">
        <v>332</v>
      </c>
      <c r="G169" s="241"/>
      <c r="H169" s="241" t="s">
        <v>398</v>
      </c>
      <c r="I169" s="241" t="s">
        <v>334</v>
      </c>
      <c r="J169" s="241" t="s">
        <v>382</v>
      </c>
      <c r="K169" s="282"/>
    </row>
    <row r="170" spans="2:11" ht="15" customHeight="1">
      <c r="B170" s="261"/>
      <c r="C170" s="241" t="s">
        <v>337</v>
      </c>
      <c r="D170" s="241"/>
      <c r="E170" s="241"/>
      <c r="F170" s="260" t="s">
        <v>338</v>
      </c>
      <c r="G170" s="241"/>
      <c r="H170" s="241" t="s">
        <v>398</v>
      </c>
      <c r="I170" s="241" t="s">
        <v>334</v>
      </c>
      <c r="J170" s="241">
        <v>50</v>
      </c>
      <c r="K170" s="282"/>
    </row>
    <row r="171" spans="2:11" ht="15" customHeight="1">
      <c r="B171" s="261"/>
      <c r="C171" s="241" t="s">
        <v>340</v>
      </c>
      <c r="D171" s="241"/>
      <c r="E171" s="241"/>
      <c r="F171" s="260" t="s">
        <v>332</v>
      </c>
      <c r="G171" s="241"/>
      <c r="H171" s="241" t="s">
        <v>398</v>
      </c>
      <c r="I171" s="241" t="s">
        <v>342</v>
      </c>
      <c r="J171" s="241"/>
      <c r="K171" s="282"/>
    </row>
    <row r="172" spans="2:11" ht="15" customHeight="1">
      <c r="B172" s="261"/>
      <c r="C172" s="241" t="s">
        <v>351</v>
      </c>
      <c r="D172" s="241"/>
      <c r="E172" s="241"/>
      <c r="F172" s="260" t="s">
        <v>338</v>
      </c>
      <c r="G172" s="241"/>
      <c r="H172" s="241" t="s">
        <v>398</v>
      </c>
      <c r="I172" s="241" t="s">
        <v>334</v>
      </c>
      <c r="J172" s="241">
        <v>50</v>
      </c>
      <c r="K172" s="282"/>
    </row>
    <row r="173" spans="2:11" ht="15" customHeight="1">
      <c r="B173" s="261"/>
      <c r="C173" s="241" t="s">
        <v>359</v>
      </c>
      <c r="D173" s="241"/>
      <c r="E173" s="241"/>
      <c r="F173" s="260" t="s">
        <v>338</v>
      </c>
      <c r="G173" s="241"/>
      <c r="H173" s="241" t="s">
        <v>398</v>
      </c>
      <c r="I173" s="241" t="s">
        <v>334</v>
      </c>
      <c r="J173" s="241">
        <v>50</v>
      </c>
      <c r="K173" s="282"/>
    </row>
    <row r="174" spans="2:11" ht="15" customHeight="1">
      <c r="B174" s="261"/>
      <c r="C174" s="241" t="s">
        <v>357</v>
      </c>
      <c r="D174" s="241"/>
      <c r="E174" s="241"/>
      <c r="F174" s="260" t="s">
        <v>338</v>
      </c>
      <c r="G174" s="241"/>
      <c r="H174" s="241" t="s">
        <v>398</v>
      </c>
      <c r="I174" s="241" t="s">
        <v>334</v>
      </c>
      <c r="J174" s="241">
        <v>50</v>
      </c>
      <c r="K174" s="282"/>
    </row>
    <row r="175" spans="2:11" ht="15" customHeight="1">
      <c r="B175" s="261"/>
      <c r="C175" s="241" t="s">
        <v>104</v>
      </c>
      <c r="D175" s="241"/>
      <c r="E175" s="241"/>
      <c r="F175" s="260" t="s">
        <v>332</v>
      </c>
      <c r="G175" s="241"/>
      <c r="H175" s="241" t="s">
        <v>399</v>
      </c>
      <c r="I175" s="241" t="s">
        <v>400</v>
      </c>
      <c r="J175" s="241"/>
      <c r="K175" s="282"/>
    </row>
    <row r="176" spans="2:11" ht="15" customHeight="1">
      <c r="B176" s="261"/>
      <c r="C176" s="241" t="s">
        <v>55</v>
      </c>
      <c r="D176" s="241"/>
      <c r="E176" s="241"/>
      <c r="F176" s="260" t="s">
        <v>332</v>
      </c>
      <c r="G176" s="241"/>
      <c r="H176" s="241" t="s">
        <v>401</v>
      </c>
      <c r="I176" s="241" t="s">
        <v>402</v>
      </c>
      <c r="J176" s="241">
        <v>1</v>
      </c>
      <c r="K176" s="282"/>
    </row>
    <row r="177" spans="2:11" ht="15" customHeight="1">
      <c r="B177" s="261"/>
      <c r="C177" s="241" t="s">
        <v>51</v>
      </c>
      <c r="D177" s="241"/>
      <c r="E177" s="241"/>
      <c r="F177" s="260" t="s">
        <v>332</v>
      </c>
      <c r="G177" s="241"/>
      <c r="H177" s="241" t="s">
        <v>403</v>
      </c>
      <c r="I177" s="241" t="s">
        <v>334</v>
      </c>
      <c r="J177" s="241">
        <v>20</v>
      </c>
      <c r="K177" s="282"/>
    </row>
    <row r="178" spans="2:11" ht="15" customHeight="1">
      <c r="B178" s="261"/>
      <c r="C178" s="241" t="s">
        <v>105</v>
      </c>
      <c r="D178" s="241"/>
      <c r="E178" s="241"/>
      <c r="F178" s="260" t="s">
        <v>332</v>
      </c>
      <c r="G178" s="241"/>
      <c r="H178" s="241" t="s">
        <v>404</v>
      </c>
      <c r="I178" s="241" t="s">
        <v>334</v>
      </c>
      <c r="J178" s="241">
        <v>255</v>
      </c>
      <c r="K178" s="282"/>
    </row>
    <row r="179" spans="2:11" ht="15" customHeight="1">
      <c r="B179" s="261"/>
      <c r="C179" s="241" t="s">
        <v>106</v>
      </c>
      <c r="D179" s="241"/>
      <c r="E179" s="241"/>
      <c r="F179" s="260" t="s">
        <v>332</v>
      </c>
      <c r="G179" s="241"/>
      <c r="H179" s="241" t="s">
        <v>297</v>
      </c>
      <c r="I179" s="241" t="s">
        <v>334</v>
      </c>
      <c r="J179" s="241">
        <v>10</v>
      </c>
      <c r="K179" s="282"/>
    </row>
    <row r="180" spans="2:11" ht="15" customHeight="1">
      <c r="B180" s="261"/>
      <c r="C180" s="241" t="s">
        <v>107</v>
      </c>
      <c r="D180" s="241"/>
      <c r="E180" s="241"/>
      <c r="F180" s="260" t="s">
        <v>332</v>
      </c>
      <c r="G180" s="241"/>
      <c r="H180" s="241" t="s">
        <v>405</v>
      </c>
      <c r="I180" s="241" t="s">
        <v>366</v>
      </c>
      <c r="J180" s="241"/>
      <c r="K180" s="282"/>
    </row>
    <row r="181" spans="2:11" ht="15" customHeight="1">
      <c r="B181" s="261"/>
      <c r="C181" s="241" t="s">
        <v>406</v>
      </c>
      <c r="D181" s="241"/>
      <c r="E181" s="241"/>
      <c r="F181" s="260" t="s">
        <v>332</v>
      </c>
      <c r="G181" s="241"/>
      <c r="H181" s="241" t="s">
        <v>407</v>
      </c>
      <c r="I181" s="241" t="s">
        <v>366</v>
      </c>
      <c r="J181" s="241"/>
      <c r="K181" s="282"/>
    </row>
    <row r="182" spans="2:11" ht="15" customHeight="1">
      <c r="B182" s="261"/>
      <c r="C182" s="241" t="s">
        <v>395</v>
      </c>
      <c r="D182" s="241"/>
      <c r="E182" s="241"/>
      <c r="F182" s="260" t="s">
        <v>332</v>
      </c>
      <c r="G182" s="241"/>
      <c r="H182" s="241" t="s">
        <v>408</v>
      </c>
      <c r="I182" s="241" t="s">
        <v>366</v>
      </c>
      <c r="J182" s="241"/>
      <c r="K182" s="282"/>
    </row>
    <row r="183" spans="2:11" ht="15" customHeight="1">
      <c r="B183" s="261"/>
      <c r="C183" s="241" t="s">
        <v>109</v>
      </c>
      <c r="D183" s="241"/>
      <c r="E183" s="241"/>
      <c r="F183" s="260" t="s">
        <v>338</v>
      </c>
      <c r="G183" s="241"/>
      <c r="H183" s="241" t="s">
        <v>409</v>
      </c>
      <c r="I183" s="241" t="s">
        <v>334</v>
      </c>
      <c r="J183" s="241">
        <v>50</v>
      </c>
      <c r="K183" s="282"/>
    </row>
    <row r="184" spans="2:11" ht="15" customHeight="1">
      <c r="B184" s="261"/>
      <c r="C184" s="241" t="s">
        <v>410</v>
      </c>
      <c r="D184" s="241"/>
      <c r="E184" s="241"/>
      <c r="F184" s="260" t="s">
        <v>338</v>
      </c>
      <c r="G184" s="241"/>
      <c r="H184" s="241" t="s">
        <v>411</v>
      </c>
      <c r="I184" s="241" t="s">
        <v>412</v>
      </c>
      <c r="J184" s="241"/>
      <c r="K184" s="282"/>
    </row>
    <row r="185" spans="2:11" ht="15" customHeight="1">
      <c r="B185" s="261"/>
      <c r="C185" s="241" t="s">
        <v>413</v>
      </c>
      <c r="D185" s="241"/>
      <c r="E185" s="241"/>
      <c r="F185" s="260" t="s">
        <v>338</v>
      </c>
      <c r="G185" s="241"/>
      <c r="H185" s="241" t="s">
        <v>414</v>
      </c>
      <c r="I185" s="241" t="s">
        <v>412</v>
      </c>
      <c r="J185" s="241"/>
      <c r="K185" s="282"/>
    </row>
    <row r="186" spans="2:11" ht="15" customHeight="1">
      <c r="B186" s="261"/>
      <c r="C186" s="241" t="s">
        <v>415</v>
      </c>
      <c r="D186" s="241"/>
      <c r="E186" s="241"/>
      <c r="F186" s="260" t="s">
        <v>338</v>
      </c>
      <c r="G186" s="241"/>
      <c r="H186" s="241" t="s">
        <v>416</v>
      </c>
      <c r="I186" s="241" t="s">
        <v>412</v>
      </c>
      <c r="J186" s="241"/>
      <c r="K186" s="282"/>
    </row>
    <row r="187" spans="2:11" ht="15" customHeight="1">
      <c r="B187" s="261"/>
      <c r="C187" s="294" t="s">
        <v>417</v>
      </c>
      <c r="D187" s="241"/>
      <c r="E187" s="241"/>
      <c r="F187" s="260" t="s">
        <v>338</v>
      </c>
      <c r="G187" s="241"/>
      <c r="H187" s="241" t="s">
        <v>418</v>
      </c>
      <c r="I187" s="241" t="s">
        <v>419</v>
      </c>
      <c r="J187" s="295" t="s">
        <v>420</v>
      </c>
      <c r="K187" s="282"/>
    </row>
    <row r="188" spans="2:11" ht="15" customHeight="1">
      <c r="B188" s="261"/>
      <c r="C188" s="246" t="s">
        <v>40</v>
      </c>
      <c r="D188" s="241"/>
      <c r="E188" s="241"/>
      <c r="F188" s="260" t="s">
        <v>332</v>
      </c>
      <c r="G188" s="241"/>
      <c r="H188" s="237" t="s">
        <v>421</v>
      </c>
      <c r="I188" s="241" t="s">
        <v>422</v>
      </c>
      <c r="J188" s="241"/>
      <c r="K188" s="282"/>
    </row>
    <row r="189" spans="2:11" ht="15" customHeight="1">
      <c r="B189" s="261"/>
      <c r="C189" s="246" t="s">
        <v>423</v>
      </c>
      <c r="D189" s="241"/>
      <c r="E189" s="241"/>
      <c r="F189" s="260" t="s">
        <v>332</v>
      </c>
      <c r="G189" s="241"/>
      <c r="H189" s="241" t="s">
        <v>424</v>
      </c>
      <c r="I189" s="241" t="s">
        <v>366</v>
      </c>
      <c r="J189" s="241"/>
      <c r="K189" s="282"/>
    </row>
    <row r="190" spans="2:11" ht="15" customHeight="1">
      <c r="B190" s="261"/>
      <c r="C190" s="246" t="s">
        <v>425</v>
      </c>
      <c r="D190" s="241"/>
      <c r="E190" s="241"/>
      <c r="F190" s="260" t="s">
        <v>332</v>
      </c>
      <c r="G190" s="241"/>
      <c r="H190" s="241" t="s">
        <v>426</v>
      </c>
      <c r="I190" s="241" t="s">
        <v>366</v>
      </c>
      <c r="J190" s="241"/>
      <c r="K190" s="282"/>
    </row>
    <row r="191" spans="2:11" ht="15" customHeight="1">
      <c r="B191" s="261"/>
      <c r="C191" s="246" t="s">
        <v>427</v>
      </c>
      <c r="D191" s="241"/>
      <c r="E191" s="241"/>
      <c r="F191" s="260" t="s">
        <v>338</v>
      </c>
      <c r="G191" s="241"/>
      <c r="H191" s="241" t="s">
        <v>428</v>
      </c>
      <c r="I191" s="241" t="s">
        <v>366</v>
      </c>
      <c r="J191" s="241"/>
      <c r="K191" s="282"/>
    </row>
    <row r="192" spans="2:11" ht="15" customHeight="1">
      <c r="B192" s="288"/>
      <c r="C192" s="296"/>
      <c r="D192" s="270"/>
      <c r="E192" s="270"/>
      <c r="F192" s="270"/>
      <c r="G192" s="270"/>
      <c r="H192" s="270"/>
      <c r="I192" s="270"/>
      <c r="J192" s="270"/>
      <c r="K192" s="289"/>
    </row>
    <row r="193" spans="2:11" ht="18.75" customHeight="1">
      <c r="B193" s="237"/>
      <c r="C193" s="241"/>
      <c r="D193" s="241"/>
      <c r="E193" s="241"/>
      <c r="F193" s="260"/>
      <c r="G193" s="241"/>
      <c r="H193" s="241"/>
      <c r="I193" s="241"/>
      <c r="J193" s="241"/>
      <c r="K193" s="237"/>
    </row>
    <row r="194" spans="2:11" ht="18.75" customHeight="1">
      <c r="B194" s="237"/>
      <c r="C194" s="241"/>
      <c r="D194" s="241"/>
      <c r="E194" s="241"/>
      <c r="F194" s="260"/>
      <c r="G194" s="241"/>
      <c r="H194" s="241"/>
      <c r="I194" s="241"/>
      <c r="J194" s="241"/>
      <c r="K194" s="237"/>
    </row>
    <row r="195" spans="2:11" ht="18.75" customHeight="1">
      <c r="B195" s="247"/>
      <c r="C195" s="247"/>
      <c r="D195" s="247"/>
      <c r="E195" s="247"/>
      <c r="F195" s="247"/>
      <c r="G195" s="247"/>
      <c r="H195" s="247"/>
      <c r="I195" s="247"/>
      <c r="J195" s="247"/>
      <c r="K195" s="247"/>
    </row>
    <row r="196" spans="2:11">
      <c r="B196" s="229"/>
      <c r="C196" s="230"/>
      <c r="D196" s="230"/>
      <c r="E196" s="230"/>
      <c r="F196" s="230"/>
      <c r="G196" s="230"/>
      <c r="H196" s="230"/>
      <c r="I196" s="230"/>
      <c r="J196" s="230"/>
      <c r="K196" s="231"/>
    </row>
    <row r="197" spans="2:11" ht="21">
      <c r="B197" s="232"/>
      <c r="C197" s="353" t="s">
        <v>429</v>
      </c>
      <c r="D197" s="353"/>
      <c r="E197" s="353"/>
      <c r="F197" s="353"/>
      <c r="G197" s="353"/>
      <c r="H197" s="353"/>
      <c r="I197" s="353"/>
      <c r="J197" s="353"/>
      <c r="K197" s="233"/>
    </row>
    <row r="198" spans="2:11" ht="25.5" customHeight="1">
      <c r="B198" s="232"/>
      <c r="C198" s="297" t="s">
        <v>430</v>
      </c>
      <c r="D198" s="297"/>
      <c r="E198" s="297"/>
      <c r="F198" s="297" t="s">
        <v>431</v>
      </c>
      <c r="G198" s="298"/>
      <c r="H198" s="358" t="s">
        <v>432</v>
      </c>
      <c r="I198" s="358"/>
      <c r="J198" s="358"/>
      <c r="K198" s="233"/>
    </row>
    <row r="199" spans="2:11" ht="5.25" customHeight="1">
      <c r="B199" s="261"/>
      <c r="C199" s="258"/>
      <c r="D199" s="258"/>
      <c r="E199" s="258"/>
      <c r="F199" s="258"/>
      <c r="G199" s="241"/>
      <c r="H199" s="258"/>
      <c r="I199" s="258"/>
      <c r="J199" s="258"/>
      <c r="K199" s="282"/>
    </row>
    <row r="200" spans="2:11" ht="15" customHeight="1">
      <c r="B200" s="261"/>
      <c r="C200" s="241" t="s">
        <v>422</v>
      </c>
      <c r="D200" s="241"/>
      <c r="E200" s="241"/>
      <c r="F200" s="260" t="s">
        <v>41</v>
      </c>
      <c r="G200" s="241"/>
      <c r="H200" s="355" t="s">
        <v>433</v>
      </c>
      <c r="I200" s="355"/>
      <c r="J200" s="355"/>
      <c r="K200" s="282"/>
    </row>
    <row r="201" spans="2:11" ht="15" customHeight="1">
      <c r="B201" s="261"/>
      <c r="C201" s="267"/>
      <c r="D201" s="241"/>
      <c r="E201" s="241"/>
      <c r="F201" s="260" t="s">
        <v>42</v>
      </c>
      <c r="G201" s="241"/>
      <c r="H201" s="355" t="s">
        <v>434</v>
      </c>
      <c r="I201" s="355"/>
      <c r="J201" s="355"/>
      <c r="K201" s="282"/>
    </row>
    <row r="202" spans="2:11" ht="15" customHeight="1">
      <c r="B202" s="261"/>
      <c r="C202" s="267"/>
      <c r="D202" s="241"/>
      <c r="E202" s="241"/>
      <c r="F202" s="260" t="s">
        <v>45</v>
      </c>
      <c r="G202" s="241"/>
      <c r="H202" s="355" t="s">
        <v>435</v>
      </c>
      <c r="I202" s="355"/>
      <c r="J202" s="355"/>
      <c r="K202" s="282"/>
    </row>
    <row r="203" spans="2:11" ht="15" customHeight="1">
      <c r="B203" s="261"/>
      <c r="C203" s="241"/>
      <c r="D203" s="241"/>
      <c r="E203" s="241"/>
      <c r="F203" s="260" t="s">
        <v>43</v>
      </c>
      <c r="G203" s="241"/>
      <c r="H203" s="355" t="s">
        <v>436</v>
      </c>
      <c r="I203" s="355"/>
      <c r="J203" s="355"/>
      <c r="K203" s="282"/>
    </row>
    <row r="204" spans="2:11" ht="15" customHeight="1">
      <c r="B204" s="261"/>
      <c r="C204" s="241"/>
      <c r="D204" s="241"/>
      <c r="E204" s="241"/>
      <c r="F204" s="260" t="s">
        <v>44</v>
      </c>
      <c r="G204" s="241"/>
      <c r="H204" s="355" t="s">
        <v>437</v>
      </c>
      <c r="I204" s="355"/>
      <c r="J204" s="355"/>
      <c r="K204" s="282"/>
    </row>
    <row r="205" spans="2:11" ht="15" customHeight="1">
      <c r="B205" s="261"/>
      <c r="C205" s="241"/>
      <c r="D205" s="241"/>
      <c r="E205" s="241"/>
      <c r="F205" s="260"/>
      <c r="G205" s="241"/>
      <c r="H205" s="241"/>
      <c r="I205" s="241"/>
      <c r="J205" s="241"/>
      <c r="K205" s="282"/>
    </row>
    <row r="206" spans="2:11" ht="15" customHeight="1">
      <c r="B206" s="261"/>
      <c r="C206" s="241" t="s">
        <v>378</v>
      </c>
      <c r="D206" s="241"/>
      <c r="E206" s="241"/>
      <c r="F206" s="260" t="s">
        <v>77</v>
      </c>
      <c r="G206" s="241"/>
      <c r="H206" s="355" t="s">
        <v>438</v>
      </c>
      <c r="I206" s="355"/>
      <c r="J206" s="355"/>
      <c r="K206" s="282"/>
    </row>
    <row r="207" spans="2:11" ht="15" customHeight="1">
      <c r="B207" s="261"/>
      <c r="C207" s="267"/>
      <c r="D207" s="241"/>
      <c r="E207" s="241"/>
      <c r="F207" s="260" t="s">
        <v>275</v>
      </c>
      <c r="G207" s="241"/>
      <c r="H207" s="355" t="s">
        <v>276</v>
      </c>
      <c r="I207" s="355"/>
      <c r="J207" s="355"/>
      <c r="K207" s="282"/>
    </row>
    <row r="208" spans="2:11" ht="15" customHeight="1">
      <c r="B208" s="261"/>
      <c r="C208" s="241"/>
      <c r="D208" s="241"/>
      <c r="E208" s="241"/>
      <c r="F208" s="260" t="s">
        <v>273</v>
      </c>
      <c r="G208" s="241"/>
      <c r="H208" s="355" t="s">
        <v>439</v>
      </c>
      <c r="I208" s="355"/>
      <c r="J208" s="355"/>
      <c r="K208" s="282"/>
    </row>
    <row r="209" spans="2:11" ht="15" customHeight="1">
      <c r="B209" s="299"/>
      <c r="C209" s="267"/>
      <c r="D209" s="267"/>
      <c r="E209" s="267"/>
      <c r="F209" s="260" t="s">
        <v>277</v>
      </c>
      <c r="G209" s="246"/>
      <c r="H209" s="359" t="s">
        <v>278</v>
      </c>
      <c r="I209" s="359"/>
      <c r="J209" s="359"/>
      <c r="K209" s="300"/>
    </row>
    <row r="210" spans="2:11" ht="15" customHeight="1">
      <c r="B210" s="299"/>
      <c r="C210" s="267"/>
      <c r="D210" s="267"/>
      <c r="E210" s="267"/>
      <c r="F210" s="260" t="s">
        <v>279</v>
      </c>
      <c r="G210" s="246"/>
      <c r="H210" s="359" t="s">
        <v>440</v>
      </c>
      <c r="I210" s="359"/>
      <c r="J210" s="359"/>
      <c r="K210" s="300"/>
    </row>
    <row r="211" spans="2:11" ht="15" customHeight="1">
      <c r="B211" s="299"/>
      <c r="C211" s="267"/>
      <c r="D211" s="267"/>
      <c r="E211" s="267"/>
      <c r="F211" s="301"/>
      <c r="G211" s="246"/>
      <c r="H211" s="302"/>
      <c r="I211" s="302"/>
      <c r="J211" s="302"/>
      <c r="K211" s="300"/>
    </row>
    <row r="212" spans="2:11" ht="15" customHeight="1">
      <c r="B212" s="299"/>
      <c r="C212" s="241" t="s">
        <v>402</v>
      </c>
      <c r="D212" s="267"/>
      <c r="E212" s="267"/>
      <c r="F212" s="260">
        <v>1</v>
      </c>
      <c r="G212" s="246"/>
      <c r="H212" s="359" t="s">
        <v>441</v>
      </c>
      <c r="I212" s="359"/>
      <c r="J212" s="359"/>
      <c r="K212" s="300"/>
    </row>
    <row r="213" spans="2:11" ht="15" customHeight="1">
      <c r="B213" s="299"/>
      <c r="C213" s="267"/>
      <c r="D213" s="267"/>
      <c r="E213" s="267"/>
      <c r="F213" s="260">
        <v>2</v>
      </c>
      <c r="G213" s="246"/>
      <c r="H213" s="359" t="s">
        <v>442</v>
      </c>
      <c r="I213" s="359"/>
      <c r="J213" s="359"/>
      <c r="K213" s="300"/>
    </row>
    <row r="214" spans="2:11" ht="15" customHeight="1">
      <c r="B214" s="299"/>
      <c r="C214" s="267"/>
      <c r="D214" s="267"/>
      <c r="E214" s="267"/>
      <c r="F214" s="260">
        <v>3</v>
      </c>
      <c r="G214" s="246"/>
      <c r="H214" s="359" t="s">
        <v>443</v>
      </c>
      <c r="I214" s="359"/>
      <c r="J214" s="359"/>
      <c r="K214" s="300"/>
    </row>
    <row r="215" spans="2:11" ht="15" customHeight="1">
      <c r="B215" s="299"/>
      <c r="C215" s="267"/>
      <c r="D215" s="267"/>
      <c r="E215" s="267"/>
      <c r="F215" s="260">
        <v>4</v>
      </c>
      <c r="G215" s="246"/>
      <c r="H215" s="359" t="s">
        <v>444</v>
      </c>
      <c r="I215" s="359"/>
      <c r="J215" s="359"/>
      <c r="K215" s="300"/>
    </row>
    <row r="216" spans="2:11" ht="12.75" customHeight="1">
      <c r="B216" s="303"/>
      <c r="C216" s="304"/>
      <c r="D216" s="304"/>
      <c r="E216" s="304"/>
      <c r="F216" s="304"/>
      <c r="G216" s="304"/>
      <c r="H216" s="304"/>
      <c r="I216" s="304"/>
      <c r="J216" s="304"/>
      <c r="K216" s="305"/>
    </row>
  </sheetData>
  <sheetProtection password="CC35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91 - Elektroinstalace</vt:lpstr>
      <vt:lpstr>Pokyny pro vyplnění</vt:lpstr>
      <vt:lpstr>'91 - Elektroinstalace'!Názvy_tisku</vt:lpstr>
      <vt:lpstr>'Rekapitulace stavby'!Názvy_tisku</vt:lpstr>
      <vt:lpstr>'91 - Elektroinstalace'!Oblast_tisku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mentour\gogo</dc:creator>
  <cp:lastModifiedBy>jiri pitra</cp:lastModifiedBy>
  <dcterms:created xsi:type="dcterms:W3CDTF">2017-08-25T09:57:46Z</dcterms:created>
  <dcterms:modified xsi:type="dcterms:W3CDTF">2017-08-25T13:05:55Z</dcterms:modified>
</cp:coreProperties>
</file>